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0" windowWidth="8475" windowHeight="4725" tabRatio="602" firstSheet="3" activeTab="3"/>
  </bookViews>
  <sheets>
    <sheet name="Condensed IS-30.6.2014" sheetId="1" r:id="rId1"/>
    <sheet name="Condensed SCI-30.6.2014" sheetId="2" r:id="rId2"/>
    <sheet name="Condensed BS-30.6.2014" sheetId="3" r:id="rId3"/>
    <sheet name="Bursa notes-30.6.14" sheetId="4" r:id="rId4"/>
    <sheet name="IFS Notes-30.6.2014" sheetId="5" r:id="rId5"/>
    <sheet name="Condensed Equity-30.6.2014" sheetId="6" r:id="rId6"/>
    <sheet name="Condensed CF-30.6.2014" sheetId="7" r:id="rId7"/>
    <sheet name="Sheet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'Condensed CF-30.6.2014'!$A$1:$P$43</definedName>
    <definedName name="_xlnm.Print_Area" localSheetId="4">'IFS Notes-30.6.2014'!$A$1:$P$118</definedName>
  </definedNames>
  <calcPr fullCalcOnLoad="1"/>
</workbook>
</file>

<file path=xl/sharedStrings.xml><?xml version="1.0" encoding="utf-8"?>
<sst xmlns="http://schemas.openxmlformats.org/spreadsheetml/2006/main" count="537" uniqueCount="369">
  <si>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</si>
  <si>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</si>
  <si>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</si>
  <si>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</si>
  <si>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</si>
  <si>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</si>
  <si>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</si>
  <si>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</si>
  <si>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</si>
  <si>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</si>
  <si>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</si>
  <si>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</si>
  <si>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</si>
  <si>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</si>
  <si>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</si>
  <si>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</si>
  <si>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</si>
  <si>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</si>
  <si>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</si>
  <si>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</si>
  <si>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</si>
  <si>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</si>
  <si>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</si>
  <si>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</si>
  <si>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</si>
  <si>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</si>
  <si>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</si>
  <si>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</si>
  <si>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</si>
  <si>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</si>
  <si>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</si>
  <si>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</si>
  <si>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</si>
  <si>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</si>
  <si>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</si>
  <si>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</si>
  <si>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</si>
  <si>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</si>
  <si>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</si>
  <si>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</si>
  <si>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</si>
  <si>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</si>
  <si>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</si>
  <si>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</si>
  <si>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</si>
  <si>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</si>
  <si>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</si>
  <si>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</si>
  <si>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</si>
  <si>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</si>
  <si>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</si>
  <si>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</si>
  <si>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</si>
  <si>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</si>
  <si>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</si>
  <si>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</si>
  <si>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</si>
  <si>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</si>
  <si>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</si>
  <si>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</si>
  <si>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</si>
  <si>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</si>
  <si>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</si>
  <si>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</si>
  <si>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</si>
  <si>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</si>
  <si>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</si>
  <si>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</si>
  <si>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</si>
  <si>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</si>
  <si>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</si>
  <si>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</si>
  <si>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</si>
  <si>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</si>
  <si>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</si>
  <si>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</si>
  <si>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</si>
  <si>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</si>
  <si>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</si>
  <si>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</si>
  <si>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</si>
  <si>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</si>
  <si>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</si>
  <si>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</si>
  <si>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</si>
  <si>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</si>
  <si>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</si>
  <si>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</si>
  <si>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</si>
  <si>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</si>
  <si>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</si>
  <si>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</si>
  <si>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</si>
  <si>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</si>
  <si>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</si>
  <si>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</si>
  <si>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</si>
  <si>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</si>
  <si>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</si>
  <si>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</si>
  <si>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</si>
  <si>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</si>
  <si>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</si>
  <si>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</si>
  <si>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</si>
  <si>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</si>
  <si>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</si>
  <si>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</si>
  <si>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</si>
  <si>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</si>
  <si>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</si>
  <si>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</si>
  <si>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</si>
  <si>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</si>
  <si>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</si>
  <si>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</si>
  <si>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</si>
  <si>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</si>
  <si>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</si>
  <si>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</si>
  <si>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</si>
  <si>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</si>
  <si>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</si>
  <si>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</si>
  <si>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</si>
  <si>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</si>
  <si>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</si>
  <si>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</si>
  <si>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</si>
  <si>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</si>
  <si>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</si>
  <si>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</si>
  <si>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</si>
  <si>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</si>
  <si>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</si>
  <si>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</si>
  <si>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</si>
  <si>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</si>
  <si>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</si>
  <si>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</si>
  <si>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</si>
  <si>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</si>
  <si>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</si>
  <si>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</si>
  <si>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Attributable to shareholders of the Company</t>
  </si>
  <si>
    <t>Retained Profit</t>
  </si>
  <si>
    <t>Share Capital</t>
  </si>
  <si>
    <t>the accompanying explanatory notes attached to the interim financial statements.</t>
  </si>
  <si>
    <t>Net cash from operating activities</t>
  </si>
  <si>
    <t>Net cash used in investing activities</t>
  </si>
  <si>
    <t xml:space="preserve">   Trade receivables</t>
  </si>
  <si>
    <t>Audited</t>
  </si>
  <si>
    <t>1ST QUARTER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</si>
  <si>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</si>
  <si>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</si>
  <si>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</si>
  <si>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</si>
  <si>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</si>
  <si>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</si>
  <si>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</si>
  <si>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</si>
  <si>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</si>
  <si>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</si>
  <si>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</si>
  <si>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</si>
  <si>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</si>
  <si>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</si>
  <si>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</si>
  <si>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</si>
  <si>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</si>
  <si>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</si>
  <si>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</si>
  <si>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</si>
  <si>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</si>
  <si>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</si>
  <si>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</si>
  <si>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</si>
  <si>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</si>
  <si>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</si>
  <si>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</si>
  <si>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</si>
  <si>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</si>
  <si>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</si>
  <si>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</si>
  <si>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</si>
  <si>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</si>
  <si>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</si>
  <si>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</si>
  <si>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</si>
  <si>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</si>
  <si>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</si>
  <si>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</si>
  <si>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</si>
  <si>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</si>
  <si>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</si>
  <si>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</si>
  <si>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</si>
  <si>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</si>
  <si>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</si>
  <si>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</si>
  <si>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</si>
  <si>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</si>
  <si>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</si>
  <si>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</si>
  <si>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</si>
  <si>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</si>
  <si>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</si>
  <si>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</si>
  <si>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</si>
  <si>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Distributable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</si>
  <si>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</si>
  <si>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</si>
  <si>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Other receivables</t>
  </si>
  <si>
    <t xml:space="preserve">The unaudited interim financial statements of the Group have been prepared in accordance with the requirements of </t>
  </si>
  <si>
    <t>Realised and Unrealised profits</t>
  </si>
  <si>
    <t>Consolidation Adjustments</t>
  </si>
  <si>
    <t>Total Group Retained profit as per consolidated accounts</t>
  </si>
  <si>
    <t>B15</t>
  </si>
  <si>
    <t>A12</t>
  </si>
  <si>
    <t>Share of profit of associates (net)</t>
  </si>
  <si>
    <t>There are no unusual items that have material effect on the assets, liabilities, equity, net income or cash flow during the quarter under review.</t>
  </si>
  <si>
    <t>Hedging reserve</t>
  </si>
  <si>
    <t>Non-controlling interests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</si>
  <si>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</si>
  <si>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</si>
  <si>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</si>
  <si>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</si>
  <si>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</si>
  <si>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Purchase of fixed assets</t>
  </si>
  <si>
    <t>Net borrrowings</t>
  </si>
  <si>
    <t>Net cash from financing activities</t>
  </si>
  <si>
    <t>Net increase in cash and cash equivalents</t>
  </si>
  <si>
    <t xml:space="preserve">  Sukuk-unsecured</t>
  </si>
  <si>
    <t xml:space="preserve">  Sukuk-long term (unsecured)</t>
  </si>
  <si>
    <t>Cash Flow Hedge</t>
  </si>
  <si>
    <t xml:space="preserve">Unrealised </t>
  </si>
  <si>
    <t xml:space="preserve"> Realised</t>
  </si>
  <si>
    <t>Realised</t>
  </si>
  <si>
    <t>There are no issuance, cancellation, repurchase, resale and repayment of debt and equity securities during the quarter under review.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</si>
  <si>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</si>
  <si>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</si>
  <si>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</si>
  <si>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</si>
  <si>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</si>
  <si>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</si>
  <si>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Transitioning Entities will be allowed to defer adoption of the new MFRS Framework for an additional</t>
  </si>
  <si>
    <t>The Group falls within the scope definition of Transitioning Entities and accordingly, will adopt the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</si>
  <si>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</si>
  <si>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</si>
  <si>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</si>
  <si>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two year. Consequently, adoption of the MFRS Framework by Transitioning Entities will be</t>
  </si>
  <si>
    <t>30.6.2013</t>
  </si>
  <si>
    <t xml:space="preserve">     1.4.2013 to</t>
  </si>
  <si>
    <t xml:space="preserve">  Bankers’ acceptance (Islamic)-short term (unsecured)</t>
  </si>
  <si>
    <t xml:space="preserve">  Term loans-short term (Islamic - unsecured)</t>
  </si>
  <si>
    <t xml:space="preserve">  Term loans-long term (Islamic unsecured)</t>
  </si>
  <si>
    <t>1st quarter ended 30.6.2013</t>
  </si>
  <si>
    <t>1.4.2013 TO</t>
  </si>
  <si>
    <t xml:space="preserve">  Share Premium</t>
  </si>
  <si>
    <t>Individual quarter</t>
  </si>
  <si>
    <t>3 months ended</t>
  </si>
  <si>
    <t>There were no material changes in the composition of the Group in the current quarter.</t>
  </si>
  <si>
    <t xml:space="preserve">   Other receivables, assets and prepayment</t>
  </si>
  <si>
    <t>Dividend paid to MI</t>
  </si>
  <si>
    <t>PBT</t>
  </si>
  <si>
    <t xml:space="preserve">The Company provides unsecured financial guarantes to banks in respect of banking facilities granted to </t>
  </si>
  <si>
    <t xml:space="preserve">Changes in Contingent Liabilities </t>
  </si>
  <si>
    <t>certain subsidiaries. Possible obligations, whose existence will only be confirmed by the occurrence</t>
  </si>
  <si>
    <t xml:space="preserve">or non-occurrence of one or more future events, are disclosed as contingent liabilities unless the probability of outflow of </t>
  </si>
  <si>
    <t>economic benefits is remote.</t>
  </si>
  <si>
    <t>Earnings increased significantly against preceding quarter due to the same reason.</t>
  </si>
  <si>
    <t>&lt;-----------------------------------------------Non-Distributable----------------------------------------------&gt;</t>
  </si>
  <si>
    <t>There were no material disposal of unquoted investments and/or properties during quarter under review.</t>
  </si>
  <si>
    <t>Total Retained profit of Associates:</t>
  </si>
  <si>
    <t>Increase in investment in associate</t>
  </si>
  <si>
    <t>beginning on or after 1 January 2014, with the exception of entities that are within the scope of MFRS</t>
  </si>
  <si>
    <t>Based on past 5 years quarterly data, our average seasonal earnings index is as follows:</t>
  </si>
  <si>
    <t>There were no sales or purchase of quoted investment for the quarter under review except as disclosed.</t>
  </si>
  <si>
    <t>31.3.2014</t>
  </si>
  <si>
    <t>INTERIM FINANCIAL REPORT FOR THE 1ST QUARTER ENDED 30.6.2014</t>
  </si>
  <si>
    <t>CONDENSED CONSOLIDATED INCOME STATEMENTS FOR THE PERIOD ENDED 30.6.2014 (UNAUDITED)</t>
  </si>
  <si>
    <t>1.4.2014 TO</t>
  </si>
  <si>
    <t>30.6.2014</t>
  </si>
  <si>
    <t xml:space="preserve">     1.4.2014 to</t>
  </si>
  <si>
    <t xml:space="preserve">     1.1.2014 to</t>
  </si>
  <si>
    <t>mandatory for annual periods beginning on or after  1 January 2014.</t>
  </si>
  <si>
    <t xml:space="preserve">Following the recent press release by MASB on 7 Aug 2013, Transitioning entities are allowed to </t>
  </si>
  <si>
    <t>defer the adoption of MFRS for an additional year, ie for annual period beginning on or after</t>
  </si>
  <si>
    <t xml:space="preserve"> 1 January 2015.</t>
  </si>
  <si>
    <t>MFRS Framework for the financial year ending 31 March 2016.  In presenting its first  MFRS</t>
  </si>
  <si>
    <t>During the quarter under review no dividend was paid.</t>
  </si>
  <si>
    <t>There were no contingent liabilities at the end of the current financial period for the Group.</t>
  </si>
  <si>
    <t>Segment information in respect of the Group's business segments for the first quarter ended 30.6.2014</t>
  </si>
  <si>
    <t>The Condensed Consolidated Income Statements should be read in conjunction with the Annual Financial Statements for year ended 31 March 2014 and</t>
  </si>
  <si>
    <t>The Condensed Consolidated Statement of Comprehensive Income Statements should be read in conjunction with the Annual Financial Statements for year ended 31 March 2014 and</t>
  </si>
  <si>
    <t>The Condensed Consolidated Statement of Financial Position should be read in conjunction with the Annual Financial Statements for year ended 31 March 2014 and</t>
  </si>
  <si>
    <t>The Condensed Consolidated Statements of Changes in Equity should be read in conjunction with the Annual Financial Report for year ended 31 March 2014 and</t>
  </si>
  <si>
    <t>CONDENSED CONSOLIDATED STATEMENTS OF CHANGES IN EQUITY FOR THE PERIOD ENDED 30TH JUNE 2014</t>
  </si>
  <si>
    <t>At 1.4.2014</t>
  </si>
  <si>
    <t>3 months ended 30.6.14</t>
  </si>
  <si>
    <t>At 30.6.2014</t>
  </si>
  <si>
    <t>CONDENSED CONSOLIDATED CASH FLOW STATEMENT FOR THE PERIOD ENDED 30TH JUNE 2014</t>
  </si>
  <si>
    <t>The Condensed Consolidated Cash Flow Statement should be read in conjunction with the Annual Financial Statements for year ended 31 March 2014 and</t>
  </si>
  <si>
    <t>1st quarter ended 30.6.2014</t>
  </si>
  <si>
    <t>with those used in the preparation of the financial statements for the financial year ended 31 March 2015 except for the adoption of the following</t>
  </si>
  <si>
    <t>FRS, Intepretations and Amendments which are effective for annual periods beginning on or after 1st January 2014.</t>
  </si>
  <si>
    <t>·        Amendments to FRS 10, Consolidated Financial Statements: Investment Entities</t>
  </si>
  <si>
    <t>·        Amendments to FRS 12, Disclosure of Interests in Other Entities: Investment Entities</t>
  </si>
  <si>
    <t>·        Amendments to FRS 127, Separate Financial Statements (2011): Investment Entities</t>
  </si>
  <si>
    <t>·        Amendments to FRS 132, Financial Instruments: Presentation - Offsetting Financial Assets and Financial Liabilities</t>
  </si>
  <si>
    <t>·        Amendments to FRS 136, Impairment of Assets - Recoverable Amount Disclosures for Non-Financial Assets</t>
  </si>
  <si>
    <t>·        Amendments to FRS 139, Financial Instruments: Recognition and Measurement - Novation of Derivatives and Continuation of Hedge Accounting</t>
  </si>
  <si>
    <t>CONDENSED CONSOLIDATED STATEMENT OF COMPREHENSIVE INCOME FOR THE PERIOD ENDED 30.6.2014 (UNAUDITED)</t>
  </si>
  <si>
    <t>Prospects for the next quarter to 30 September 2014.</t>
  </si>
  <si>
    <t>The Group uses the following hierachy in determining the fair value of all financial instruments carried at fair value:</t>
  </si>
  <si>
    <t>Level 1 : Quoted prices (unadjusted) in active markets for identical assets or liabilities.</t>
  </si>
  <si>
    <t>Level 2: Inputs other than quoted prices included in Level 1 that are observable market data, either directly or indirectly.</t>
  </si>
  <si>
    <t>Level 3: Inputs for the asset or liability that are not based on observable market data.</t>
  </si>
  <si>
    <t>Level 1</t>
  </si>
  <si>
    <t>Level 2</t>
  </si>
  <si>
    <t>Level 3</t>
  </si>
  <si>
    <t>Total</t>
  </si>
  <si>
    <t>Financial Assets:</t>
  </si>
  <si>
    <t>Cross currency swap</t>
  </si>
  <si>
    <t>Forward exchange contracts</t>
  </si>
  <si>
    <t>Interest rate swap</t>
  </si>
  <si>
    <t>As at 30.6.2014, the Group held the following financial assets or liabilities that are measured at fair value:</t>
  </si>
  <si>
    <t>and higher profit contribution from associate Boilermech.</t>
  </si>
  <si>
    <t>The Company received proceeds of RM299.527 million from Rights Issues during March 2014. The proceeds have been utilised in the following manner:-</t>
  </si>
  <si>
    <t>Repayment of bank borrowings</t>
  </si>
  <si>
    <t>Capital expenditure</t>
  </si>
  <si>
    <t>Working Capital</t>
  </si>
  <si>
    <t>Estimated expenses for corporate exercise</t>
  </si>
  <si>
    <t>Actual Utilisation</t>
  </si>
  <si>
    <t>(RM'000)</t>
  </si>
  <si>
    <t xml:space="preserve">Proposed Utilisation </t>
  </si>
  <si>
    <t>Balance</t>
  </si>
  <si>
    <t>Intended timeframe for utilisation</t>
  </si>
  <si>
    <t>Upon completion of corporate exercise</t>
  </si>
  <si>
    <t>as a result, earnings decreased marginally against corresponding quarter.</t>
  </si>
  <si>
    <t>Within March 2015</t>
  </si>
  <si>
    <t>Total Retained profit of the Group:</t>
  </si>
  <si>
    <t>Within December 2014</t>
  </si>
  <si>
    <t>Within September 2015</t>
  </si>
  <si>
    <t>Change in ownership</t>
  </si>
  <si>
    <t>32 days</t>
  </si>
  <si>
    <t>Expenses incurred for issuance of shares</t>
  </si>
  <si>
    <t>41 days</t>
  </si>
  <si>
    <t>44 days</t>
  </si>
  <si>
    <t>34 days</t>
  </si>
  <si>
    <t>Cash and cash equivalents at 30.6.2014</t>
  </si>
  <si>
    <t>Cash and cash equivalents at 1.4.2014</t>
  </si>
  <si>
    <t>MPM's current quarter sales increased 19% against corresponding quarter mainly due to higher fishmeal, surimi and surimi-based products contribution.</t>
  </si>
  <si>
    <t>However, earnings for the current quarter only increased 9% due to lower fishmeal and surimi-based products margins as compared to corresponding period.</t>
  </si>
  <si>
    <t>FFB processed (Malaysia) increased by 21% against corresponding quarter, CPO prices was also higher by 14% (RM2,561 vs RM2,245 corresponding qtr)</t>
  </si>
  <si>
    <t>POA's current quarter earnings increased significantly against corresponding quarter mainly due to lower losses from Indonesia's plantation operations, better CPO price</t>
  </si>
  <si>
    <t>ILF's current quarter sales increased 6%  against corresponding quarter due mainly to higher volume and unit value of raw material traded.</t>
  </si>
  <si>
    <t>However, poor poultry farm produce prices in East Malaysia, Indonesia and Vietnam have outweighted good peninsular egg price and</t>
  </si>
  <si>
    <t>MPM's current quarter sales increased 16% against preceding quarter due to seasonal effect.</t>
  </si>
  <si>
    <t>Current quarter sales increased 12% against preceding quarter mainly due to FFB processed (Malaysia) increased 18% against preceding quarter.</t>
  </si>
  <si>
    <t>However, earnings decreased 36% due to lower CPO price (CPO price: Q1FY15 of RM2561 vs Q4FY14 of RM2619) and lower FFB quantity from Indonesia unit due to seasonal factor.</t>
  </si>
  <si>
    <t>However, earnings decreased 11% against preceding quarter mainly due to overall weaker egg price.</t>
  </si>
  <si>
    <t>ILF's current quarter sales increased 3% against preceding quarter mainly due to higher unit value of raw material traded.</t>
  </si>
  <si>
    <t>a) recovery in regional farm produce price;</t>
  </si>
  <si>
    <t>c) festivity effect.</t>
  </si>
  <si>
    <t>b) good fishmeal price and;</t>
  </si>
  <si>
    <t>Overall, barring unforeseen events, the management are confident that Group's operations in Q2FY15 will perform better than corresponding and preceding quarter.</t>
  </si>
  <si>
    <t>POA's current quarter sales increased 32% against corresponding quarter mainly due to increased in FFB processed and higher CPO price.</t>
  </si>
  <si>
    <t>The management are optimistic that in Q2FY15, we will continue to perform due to:</t>
  </si>
</sst>
</file>

<file path=xl/styles.xml><?xml version="1.0" encoding="utf-8"?>
<styleSheet xmlns="http://schemas.openxmlformats.org/spreadsheetml/2006/main">
  <numFmts count="5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#,##0.0_);\(#,##0.0\)"/>
    <numFmt numFmtId="172" formatCode="0.0%"/>
    <numFmt numFmtId="173" formatCode="#,##0.000_);\(#,##0.000\)"/>
    <numFmt numFmtId="174" formatCode="_-* #,##0_-;\-* #,##0_-;_-* &quot;-&quot;??_-;_-@_-"/>
    <numFmt numFmtId="175" formatCode="_(* #,##0_);_(* \(#,##0\);_(* &quot;-&quot;??_);_(@_)"/>
    <numFmt numFmtId="176" formatCode="_(* #,##0.000_);_(* \(#,##0.000\);_(* &quot;-&quot;??_);_(@_)"/>
    <numFmt numFmtId="177" formatCode="_-* #,##0.000_-;\-* #,##0.000_-;_-* &quot;-&quot;??_-;_-@_-"/>
    <numFmt numFmtId="178" formatCode="_-* #,##0.0000_-;\-* #,##0.0000_-;_-* &quot;-&quot;??_-;_-@_-"/>
    <numFmt numFmtId="179" formatCode="_(* #,##0_);_(* \(#,##0\);_(* &quot;-&quot;????????_);_(@_)"/>
    <numFmt numFmtId="180" formatCode="_(* #,##0.0_);_(* \(#,##0.0\);_(* &quot;-&quot;??_);_(@_)"/>
    <numFmt numFmtId="181" formatCode="_(* #,##0.0000_);_(* \(#,##0.0000\);_(* &quot;-&quot;????_);_(@_)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_-;\-* #,##0.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"/>
    <numFmt numFmtId="191" formatCode="_(* #,##0.0000_);_(* \(#,##0.0000\);_(* &quot;-&quot;??_);_(@_)"/>
    <numFmt numFmtId="192" formatCode="0.000%"/>
    <numFmt numFmtId="193" formatCode="0.000"/>
    <numFmt numFmtId="194" formatCode="_-* #,##0.00\ _€_-;\-* #,##0.00\ _€_-;_-* &quot;-&quot;??\ _€_-;_-@_-"/>
    <numFmt numFmtId="195" formatCode="_(&quot;$&quot;* #,##0.000_);_(&quot;$&quot;* \(#,##0.000\);_(&quot;$&quot;* &quot;-&quot;??_);_(@_)"/>
    <numFmt numFmtId="196" formatCode="m\o\n\th\ d\,\ yyyy"/>
    <numFmt numFmtId="197" formatCode="#.00"/>
    <numFmt numFmtId="198" formatCode="#."/>
    <numFmt numFmtId="199" formatCode="#,##0.00\ ;\(#,##0.00\)"/>
    <numFmt numFmtId="200" formatCode="###,###,###,###;\(###,###,###,###\)"/>
    <numFmt numFmtId="201" formatCode="_-* #,##0\ _F_-;\-* #,##0\ _F_-;_-* &quot;-&quot;\ _F_-;_-@_-"/>
    <numFmt numFmtId="202" formatCode="_-* #,##0.00\ _F_-;\-* #,##0.00\ _F_-;_-* &quot;-&quot;??\ _F_-;_-@_-"/>
    <numFmt numFmtId="203" formatCode="#,##0&quot; F&quot;;\-#,##0&quot; F&quot;"/>
    <numFmt numFmtId="204" formatCode="#,###;\(#,##0\)"/>
    <numFmt numFmtId="205" formatCode="0%_);\(0%\)"/>
    <numFmt numFmtId="206" formatCode="_(* #,##0.000_);_(* \(#,##0.000\);_(* &quot;-&quot;???_);_(@_)"/>
  </numFmts>
  <fonts count="99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u val="doub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u val="doubleAccounting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Accounting"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sz val="12"/>
      <color indexed="22"/>
      <name val="Arial"/>
      <family val="2"/>
    </font>
    <font>
      <b/>
      <sz val="1"/>
      <color indexed="8"/>
      <name val="Courier"/>
      <family val="3"/>
    </font>
    <font>
      <sz val="11"/>
      <name val="Tms Rmn"/>
      <family val="0"/>
    </font>
    <font>
      <b/>
      <sz val="12"/>
      <name val="Tms Rmn"/>
      <family val="0"/>
    </font>
    <font>
      <sz val="10"/>
      <name val="Helv"/>
      <family val="0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81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81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81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81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8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8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81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8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81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81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81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82" fillId="24" borderId="0" applyNumberFormat="0" applyBorder="0" applyAlignment="0" applyProtection="0"/>
    <xf numFmtId="0" fontId="53" fillId="25" borderId="0" applyNumberFormat="0" applyBorder="0" applyAlignment="0" applyProtection="0"/>
    <xf numFmtId="0" fontId="82" fillId="26" borderId="0" applyNumberFormat="0" applyBorder="0" applyAlignment="0" applyProtection="0"/>
    <xf numFmtId="0" fontId="53" fillId="17" borderId="0" applyNumberFormat="0" applyBorder="0" applyAlignment="0" applyProtection="0"/>
    <xf numFmtId="0" fontId="82" fillId="27" borderId="0" applyNumberFormat="0" applyBorder="0" applyAlignment="0" applyProtection="0"/>
    <xf numFmtId="0" fontId="53" fillId="19" borderId="0" applyNumberFormat="0" applyBorder="0" applyAlignment="0" applyProtection="0"/>
    <xf numFmtId="0" fontId="82" fillId="28" borderId="0" applyNumberFormat="0" applyBorder="0" applyAlignment="0" applyProtection="0"/>
    <xf numFmtId="0" fontId="53" fillId="29" borderId="0" applyNumberFormat="0" applyBorder="0" applyAlignment="0" applyProtection="0"/>
    <xf numFmtId="0" fontId="82" fillId="30" borderId="0" applyNumberFormat="0" applyBorder="0" applyAlignment="0" applyProtection="0"/>
    <xf numFmtId="0" fontId="53" fillId="31" borderId="0" applyNumberFormat="0" applyBorder="0" applyAlignment="0" applyProtection="0"/>
    <xf numFmtId="0" fontId="82" fillId="32" borderId="0" applyNumberFormat="0" applyBorder="0" applyAlignment="0" applyProtection="0"/>
    <xf numFmtId="0" fontId="53" fillId="33" borderId="0" applyNumberFormat="0" applyBorder="0" applyAlignment="0" applyProtection="0"/>
    <xf numFmtId="0" fontId="82" fillId="34" borderId="0" applyNumberFormat="0" applyBorder="0" applyAlignment="0" applyProtection="0"/>
    <xf numFmtId="0" fontId="53" fillId="35" borderId="0" applyNumberFormat="0" applyBorder="0" applyAlignment="0" applyProtection="0"/>
    <xf numFmtId="0" fontId="82" fillId="36" borderId="0" applyNumberFormat="0" applyBorder="0" applyAlignment="0" applyProtection="0"/>
    <xf numFmtId="0" fontId="53" fillId="37" borderId="0" applyNumberFormat="0" applyBorder="0" applyAlignment="0" applyProtection="0"/>
    <xf numFmtId="0" fontId="82" fillId="38" borderId="0" applyNumberFormat="0" applyBorder="0" applyAlignment="0" applyProtection="0"/>
    <xf numFmtId="0" fontId="53" fillId="39" borderId="0" applyNumberFormat="0" applyBorder="0" applyAlignment="0" applyProtection="0"/>
    <xf numFmtId="0" fontId="82" fillId="40" borderId="0" applyNumberFormat="0" applyBorder="0" applyAlignment="0" applyProtection="0"/>
    <xf numFmtId="0" fontId="53" fillId="29" borderId="0" applyNumberFormat="0" applyBorder="0" applyAlignment="0" applyProtection="0"/>
    <xf numFmtId="0" fontId="82" fillId="41" borderId="0" applyNumberFormat="0" applyBorder="0" applyAlignment="0" applyProtection="0"/>
    <xf numFmtId="0" fontId="53" fillId="31" borderId="0" applyNumberFormat="0" applyBorder="0" applyAlignment="0" applyProtection="0"/>
    <xf numFmtId="0" fontId="82" fillId="42" borderId="0" applyNumberFormat="0" applyBorder="0" applyAlignment="0" applyProtection="0"/>
    <xf numFmtId="0" fontId="53" fillId="43" borderId="0" applyNumberFormat="0" applyBorder="0" applyAlignment="0" applyProtection="0"/>
    <xf numFmtId="0" fontId="83" fillId="44" borderId="0" applyNumberFormat="0" applyBorder="0" applyAlignment="0" applyProtection="0"/>
    <xf numFmtId="0" fontId="54" fillId="5" borderId="0" applyNumberFormat="0" applyBorder="0" applyAlignment="0" applyProtection="0"/>
    <xf numFmtId="0" fontId="84" fillId="45" borderId="1" applyNumberFormat="0" applyAlignment="0" applyProtection="0"/>
    <xf numFmtId="0" fontId="55" fillId="46" borderId="2" applyNumberFormat="0" applyAlignment="0" applyProtection="0"/>
    <xf numFmtId="0" fontId="85" fillId="47" borderId="3" applyNumberFormat="0" applyAlignment="0" applyProtection="0"/>
    <xf numFmtId="0" fontId="5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8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6" fontId="69" fillId="0" borderId="0">
      <alignment/>
      <protection locked="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" fontId="72" fillId="0" borderId="0" applyFont="0" applyFill="0" applyBorder="0" applyAlignment="0" applyProtection="0"/>
    <xf numFmtId="197" fontId="69" fillId="0" borderId="0">
      <alignment/>
      <protection locked="0"/>
    </xf>
    <xf numFmtId="0" fontId="22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58" fillId="7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14" fontId="9" fillId="11" borderId="5">
      <alignment horizontal="center" vertical="center" wrapText="1"/>
      <protection/>
    </xf>
    <xf numFmtId="0" fontId="88" fillId="0" borderId="6" applyNumberFormat="0" applyFill="0" applyAlignment="0" applyProtection="0"/>
    <xf numFmtId="0" fontId="59" fillId="0" borderId="7" applyNumberFormat="0" applyFill="0" applyAlignment="0" applyProtection="0"/>
    <xf numFmtId="0" fontId="35" fillId="0" borderId="0" applyNumberFormat="0" applyFont="0" applyFill="0" applyAlignment="0" applyProtection="0"/>
    <xf numFmtId="0" fontId="89" fillId="0" borderId="8" applyNumberFormat="0" applyFill="0" applyAlignment="0" applyProtection="0"/>
    <xf numFmtId="0" fontId="60" fillId="0" borderId="9" applyNumberFormat="0" applyFill="0" applyAlignment="0" applyProtection="0"/>
    <xf numFmtId="0" fontId="14" fillId="0" borderId="0" applyNumberFormat="0" applyFont="0" applyFill="0" applyAlignment="0" applyProtection="0"/>
    <xf numFmtId="0" fontId="90" fillId="0" borderId="10" applyNumberFormat="0" applyFill="0" applyAlignment="0" applyProtection="0"/>
    <xf numFmtId="0" fontId="61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8" fontId="73" fillId="0" borderId="0">
      <alignment/>
      <protection locked="0"/>
    </xf>
    <xf numFmtId="198" fontId="73" fillId="0" borderId="0">
      <alignment/>
      <protection locked="0"/>
    </xf>
    <xf numFmtId="0" fontId="21" fillId="0" borderId="0" applyNumberFormat="0" applyFill="0" applyBorder="0" applyAlignment="0" applyProtection="0"/>
    <xf numFmtId="0" fontId="91" fillId="50" borderId="1" applyNumberFormat="0" applyAlignment="0" applyProtection="0"/>
    <xf numFmtId="10" fontId="1" fillId="51" borderId="12" applyNumberFormat="0" applyBorder="0" applyAlignment="0" applyProtection="0"/>
    <xf numFmtId="10" fontId="1" fillId="51" borderId="12" applyNumberFormat="0" applyBorder="0" applyAlignment="0" applyProtection="0"/>
    <xf numFmtId="0" fontId="62" fillId="13" borderId="2" applyNumberFormat="0" applyAlignment="0" applyProtection="0"/>
    <xf numFmtId="0" fontId="62" fillId="13" borderId="2" applyNumberFormat="0" applyAlignment="0" applyProtection="0"/>
    <xf numFmtId="0" fontId="62" fillId="13" borderId="2" applyNumberFormat="0" applyAlignment="0" applyProtection="0"/>
    <xf numFmtId="199" fontId="74" fillId="0" borderId="0">
      <alignment/>
      <protection/>
    </xf>
    <xf numFmtId="0" fontId="75" fillId="0" borderId="0">
      <alignment horizontal="left"/>
      <protection/>
    </xf>
    <xf numFmtId="0" fontId="74" fillId="0" borderId="0">
      <alignment horizontal="left"/>
      <protection/>
    </xf>
    <xf numFmtId="200" fontId="47" fillId="0" borderId="0" applyFont="0" applyFill="0" applyBorder="0" applyProtection="0">
      <alignment horizontal="right"/>
    </xf>
    <xf numFmtId="0" fontId="92" fillId="0" borderId="13" applyNumberFormat="0" applyFill="0" applyAlignment="0" applyProtection="0"/>
    <xf numFmtId="0" fontId="63" fillId="0" borderId="14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72" fillId="0" borderId="0" applyFont="0" applyFill="0" applyBorder="0" applyAlignment="0" applyProtection="0"/>
    <xf numFmtId="0" fontId="93" fillId="52" borderId="0" applyNumberFormat="0" applyBorder="0" applyAlignment="0" applyProtection="0"/>
    <xf numFmtId="0" fontId="64" fillId="53" borderId="0" applyNumberFormat="0" applyBorder="0" applyAlignment="0" applyProtection="0"/>
    <xf numFmtId="204" fontId="0" fillId="0" borderId="0" applyFont="0" applyBorder="0">
      <alignment/>
      <protection/>
    </xf>
    <xf numFmtId="204" fontId="0" fillId="0" borderId="0" applyFont="0" applyBorder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94" fillId="0" borderId="0">
      <alignment/>
      <protection/>
    </xf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0" fillId="54" borderId="15" applyNumberFormat="0" applyFont="0" applyAlignment="0" applyProtection="0"/>
    <xf numFmtId="0" fontId="0" fillId="51" borderId="16" applyNumberFormat="0" applyFont="0" applyAlignment="0" applyProtection="0"/>
    <xf numFmtId="0" fontId="0" fillId="51" borderId="16" applyNumberFormat="0" applyFont="0" applyAlignment="0" applyProtection="0"/>
    <xf numFmtId="199" fontId="74" fillId="0" borderId="17">
      <alignment/>
      <protection/>
    </xf>
    <xf numFmtId="199" fontId="74" fillId="0" borderId="18">
      <alignment/>
      <protection/>
    </xf>
    <xf numFmtId="0" fontId="95" fillId="45" borderId="19" applyNumberFormat="0" applyAlignment="0" applyProtection="0"/>
    <xf numFmtId="0" fontId="65" fillId="46" borderId="20" applyNumberFormat="0" applyAlignment="0" applyProtection="0"/>
    <xf numFmtId="0" fontId="75" fillId="0" borderId="21">
      <alignment/>
      <protection/>
    </xf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>
      <alignment/>
      <protection/>
    </xf>
    <xf numFmtId="0" fontId="76" fillId="0" borderId="0">
      <alignment/>
      <protection/>
    </xf>
    <xf numFmtId="0" fontId="78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67" fillId="0" borderId="23" applyNumberFormat="0" applyFill="0" applyAlignment="0" applyProtection="0"/>
    <xf numFmtId="198" fontId="69" fillId="0" borderId="18">
      <alignment/>
      <protection locked="0"/>
    </xf>
    <xf numFmtId="2" fontId="7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0" borderId="0">
      <alignment horizontal="center"/>
      <protection/>
    </xf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9" fontId="0" fillId="0" borderId="0" xfId="259" applyFont="1" applyFill="1" applyAlignment="1">
      <alignment/>
    </xf>
    <xf numFmtId="0" fontId="17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10" fillId="0" borderId="0" xfId="81" applyNumberFormat="1" applyFont="1" applyFill="1" applyAlignment="1">
      <alignment/>
    </xf>
    <xf numFmtId="0" fontId="10" fillId="0" borderId="0" xfId="0" applyFont="1" applyFill="1" applyAlignment="1">
      <alignment/>
    </xf>
    <xf numFmtId="43" fontId="9" fillId="0" borderId="0" xfId="0" applyNumberFormat="1" applyFont="1" applyFill="1" applyBorder="1" applyAlignment="1">
      <alignment/>
    </xf>
    <xf numFmtId="175" fontId="9" fillId="0" borderId="18" xfId="81" applyNumberFormat="1" applyFont="1" applyFill="1" applyBorder="1" applyAlignment="1">
      <alignment/>
    </xf>
    <xf numFmtId="175" fontId="9" fillId="0" borderId="0" xfId="81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30" fillId="0" borderId="0" xfId="81" applyFont="1" applyFill="1" applyAlignment="1">
      <alignment/>
    </xf>
    <xf numFmtId="43" fontId="19" fillId="0" borderId="0" xfId="81" applyFont="1" applyFill="1" applyAlignment="1">
      <alignment/>
    </xf>
    <xf numFmtId="185" fontId="4" fillId="0" borderId="0" xfId="81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0" xfId="8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Alignment="1">
      <alignment horizontal="left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174" fontId="2" fillId="0" borderId="26" xfId="81" applyNumberFormat="1" applyFont="1" applyBorder="1" applyAlignment="1">
      <alignment/>
    </xf>
    <xf numFmtId="174" fontId="2" fillId="0" borderId="0" xfId="81" applyNumberFormat="1" applyFont="1" applyBorder="1" applyAlignment="1">
      <alignment/>
    </xf>
    <xf numFmtId="174" fontId="2" fillId="0" borderId="26" xfId="0" applyNumberFormat="1" applyFont="1" applyBorder="1" applyAlignment="1">
      <alignment/>
    </xf>
    <xf numFmtId="10" fontId="2" fillId="0" borderId="0" xfId="259" applyNumberFormat="1" applyFont="1" applyAlignment="1">
      <alignment/>
    </xf>
    <xf numFmtId="37" fontId="2" fillId="0" borderId="26" xfId="81" applyNumberFormat="1" applyFont="1" applyBorder="1" applyAlignment="1">
      <alignment/>
    </xf>
    <xf numFmtId="37" fontId="2" fillId="0" borderId="0" xfId="81" applyNumberFormat="1" applyFont="1" applyBorder="1" applyAlignment="1">
      <alignment/>
    </xf>
    <xf numFmtId="43" fontId="2" fillId="0" borderId="26" xfId="81" applyFont="1" applyBorder="1" applyAlignment="1">
      <alignment/>
    </xf>
    <xf numFmtId="175" fontId="2" fillId="0" borderId="26" xfId="81" applyNumberFormat="1" applyFont="1" applyBorder="1" applyAlignment="1">
      <alignment/>
    </xf>
    <xf numFmtId="175" fontId="40" fillId="0" borderId="26" xfId="81" applyNumberFormat="1" applyFont="1" applyBorder="1" applyAlignment="1">
      <alignment/>
    </xf>
    <xf numFmtId="174" fontId="40" fillId="0" borderId="0" xfId="81" applyNumberFormat="1" applyFont="1" applyBorder="1" applyAlignment="1">
      <alignment/>
    </xf>
    <xf numFmtId="172" fontId="2" fillId="0" borderId="0" xfId="259" applyNumberFormat="1" applyFont="1" applyAlignment="1">
      <alignment/>
    </xf>
    <xf numFmtId="175" fontId="42" fillId="0" borderId="26" xfId="81" applyNumberFormat="1" applyFont="1" applyBorder="1" applyAlignment="1">
      <alignment/>
    </xf>
    <xf numFmtId="174" fontId="2" fillId="0" borderId="27" xfId="81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174" fontId="2" fillId="0" borderId="31" xfId="81" applyNumberFormat="1" applyFont="1" applyBorder="1" applyAlignment="1">
      <alignment/>
    </xf>
    <xf numFmtId="175" fontId="2" fillId="0" borderId="0" xfId="81" applyNumberFormat="1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2" fillId="0" borderId="31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10" fontId="2" fillId="0" borderId="32" xfId="259" applyNumberFormat="1" applyFont="1" applyFill="1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175" fontId="9" fillId="0" borderId="24" xfId="81" applyNumberFormat="1" applyFont="1" applyFill="1" applyBorder="1" applyAlignment="1">
      <alignment/>
    </xf>
    <xf numFmtId="175" fontId="9" fillId="0" borderId="26" xfId="81" applyNumberFormat="1" applyFont="1" applyFill="1" applyBorder="1" applyAlignment="1">
      <alignment/>
    </xf>
    <xf numFmtId="175" fontId="9" fillId="0" borderId="25" xfId="81" applyNumberFormat="1" applyFont="1" applyFill="1" applyBorder="1" applyAlignment="1">
      <alignment/>
    </xf>
    <xf numFmtId="175" fontId="9" fillId="0" borderId="34" xfId="81" applyNumberFormat="1" applyFont="1" applyFill="1" applyBorder="1" applyAlignment="1">
      <alignment/>
    </xf>
    <xf numFmtId="175" fontId="9" fillId="0" borderId="12" xfId="81" applyNumberFormat="1" applyFont="1" applyFill="1" applyBorder="1" applyAlignment="1">
      <alignment/>
    </xf>
    <xf numFmtId="0" fontId="8" fillId="0" borderId="0" xfId="210" applyFont="1" applyFill="1" applyAlignment="1">
      <alignment horizontal="left"/>
      <protection/>
    </xf>
    <xf numFmtId="0" fontId="0" fillId="0" borderId="0" xfId="210" applyFill="1">
      <alignment/>
      <protection/>
    </xf>
    <xf numFmtId="0" fontId="6" fillId="0" borderId="0" xfId="210" applyFont="1" applyFill="1">
      <alignment/>
      <protection/>
    </xf>
    <xf numFmtId="0" fontId="8" fillId="0" borderId="0" xfId="210" applyFont="1" applyFill="1">
      <alignment/>
      <protection/>
    </xf>
    <xf numFmtId="0" fontId="0" fillId="0" borderId="0" xfId="210" applyFill="1" applyAlignment="1">
      <alignment horizontal="center"/>
      <protection/>
    </xf>
    <xf numFmtId="0" fontId="3" fillId="0" borderId="0" xfId="210" applyFont="1" applyFill="1" applyAlignment="1">
      <alignment horizontal="center"/>
      <protection/>
    </xf>
    <xf numFmtId="0" fontId="3" fillId="0" borderId="0" xfId="210" applyFont="1" applyFill="1" applyAlignment="1">
      <alignment horizontal="left"/>
      <protection/>
    </xf>
    <xf numFmtId="0" fontId="4" fillId="0" borderId="0" xfId="210" applyFont="1" applyFill="1" applyAlignment="1">
      <alignment horizontal="center"/>
      <protection/>
    </xf>
    <xf numFmtId="0" fontId="4" fillId="0" borderId="0" xfId="210" applyFont="1" applyFill="1" applyAlignment="1">
      <alignment horizontal="left"/>
      <protection/>
    </xf>
    <xf numFmtId="0" fontId="25" fillId="0" borderId="0" xfId="210" applyFont="1" applyFill="1">
      <alignment/>
      <protection/>
    </xf>
    <xf numFmtId="0" fontId="0" fillId="0" borderId="0" xfId="200" applyFill="1">
      <alignment/>
      <protection/>
    </xf>
    <xf numFmtId="0" fontId="2" fillId="0" borderId="0" xfId="200" applyFont="1" applyFill="1">
      <alignment/>
      <protection/>
    </xf>
    <xf numFmtId="0" fontId="2" fillId="0" borderId="0" xfId="200" applyFont="1" applyFill="1" applyAlignment="1">
      <alignment horizontal="center"/>
      <protection/>
    </xf>
    <xf numFmtId="175" fontId="2" fillId="0" borderId="0" xfId="92" applyNumberFormat="1" applyFont="1" applyFill="1" applyAlignment="1">
      <alignment horizontal="center"/>
    </xf>
    <xf numFmtId="175" fontId="2" fillId="0" borderId="21" xfId="92" applyNumberFormat="1" applyFont="1" applyFill="1" applyBorder="1" applyAlignment="1">
      <alignment horizontal="center"/>
    </xf>
    <xf numFmtId="175" fontId="2" fillId="0" borderId="12" xfId="92" applyNumberFormat="1" applyFont="1" applyFill="1" applyBorder="1" applyAlignment="1">
      <alignment/>
    </xf>
    <xf numFmtId="37" fontId="2" fillId="0" borderId="0" xfId="200" applyNumberFormat="1" applyFont="1" applyFill="1" applyAlignment="1">
      <alignment horizontal="center"/>
      <protection/>
    </xf>
    <xf numFmtId="175" fontId="2" fillId="0" borderId="12" xfId="92" applyNumberFormat="1" applyFont="1" applyFill="1" applyBorder="1" applyAlignment="1">
      <alignment horizontal="center"/>
    </xf>
    <xf numFmtId="37" fontId="2" fillId="0" borderId="0" xfId="92" applyNumberFormat="1" applyFont="1" applyFill="1" applyAlignment="1">
      <alignment horizontal="center"/>
    </xf>
    <xf numFmtId="37" fontId="2" fillId="0" borderId="0" xfId="200" applyNumberFormat="1" applyFont="1" applyFill="1" applyBorder="1" applyAlignment="1">
      <alignment horizontal="center"/>
      <protection/>
    </xf>
    <xf numFmtId="175" fontId="2" fillId="0" borderId="0" xfId="92" applyNumberFormat="1" applyFont="1" applyFill="1" applyBorder="1" applyAlignment="1">
      <alignment horizontal="center"/>
    </xf>
    <xf numFmtId="175" fontId="2" fillId="0" borderId="18" xfId="92" applyNumberFormat="1" applyFont="1" applyFill="1" applyBorder="1" applyAlignment="1">
      <alignment horizontal="center"/>
    </xf>
    <xf numFmtId="175" fontId="2" fillId="0" borderId="0" xfId="92" applyNumberFormat="1" applyFont="1" applyFill="1" applyAlignment="1">
      <alignment/>
    </xf>
    <xf numFmtId="175" fontId="2" fillId="0" borderId="0" xfId="92" applyNumberFormat="1" applyFont="1" applyFill="1" applyBorder="1" applyAlignment="1">
      <alignment/>
    </xf>
    <xf numFmtId="39" fontId="2" fillId="0" borderId="0" xfId="200" applyNumberFormat="1" applyFont="1" applyFill="1">
      <alignment/>
      <protection/>
    </xf>
    <xf numFmtId="39" fontId="0" fillId="0" borderId="0" xfId="200" applyNumberFormat="1" applyFill="1">
      <alignment/>
      <protection/>
    </xf>
    <xf numFmtId="0" fontId="15" fillId="0" borderId="0" xfId="200" applyFont="1" applyFill="1">
      <alignment/>
      <protection/>
    </xf>
    <xf numFmtId="43" fontId="9" fillId="0" borderId="0" xfId="81" applyFont="1" applyFill="1" applyBorder="1" applyAlignment="1">
      <alignment/>
    </xf>
    <xf numFmtId="175" fontId="35" fillId="0" borderId="0" xfId="81" applyNumberFormat="1" applyFont="1" applyFill="1" applyAlignment="1">
      <alignment/>
    </xf>
    <xf numFmtId="175" fontId="9" fillId="0" borderId="0" xfId="81" applyNumberFormat="1" applyFont="1" applyFill="1" applyAlignment="1">
      <alignment/>
    </xf>
    <xf numFmtId="175" fontId="4" fillId="0" borderId="0" xfId="81" applyNumberFormat="1" applyFont="1" applyFill="1" applyAlignment="1">
      <alignment horizontal="center"/>
    </xf>
    <xf numFmtId="175" fontId="9" fillId="0" borderId="35" xfId="81" applyNumberFormat="1" applyFont="1" applyFill="1" applyBorder="1" applyAlignment="1">
      <alignment/>
    </xf>
    <xf numFmtId="175" fontId="30" fillId="0" borderId="0" xfId="81" applyNumberFormat="1" applyFont="1" applyFill="1" applyAlignment="1">
      <alignment/>
    </xf>
    <xf numFmtId="175" fontId="4" fillId="0" borderId="0" xfId="81" applyNumberFormat="1" applyFont="1" applyFill="1" applyAlignment="1">
      <alignment/>
    </xf>
    <xf numFmtId="172" fontId="2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2" fillId="0" borderId="33" xfId="259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74" fontId="2" fillId="0" borderId="26" xfId="81" applyNumberFormat="1" applyFont="1" applyFill="1" applyBorder="1" applyAlignment="1">
      <alignment/>
    </xf>
    <xf numFmtId="174" fontId="2" fillId="0" borderId="26" xfId="0" applyNumberFormat="1" applyFont="1" applyFill="1" applyBorder="1" applyAlignment="1">
      <alignment/>
    </xf>
    <xf numFmtId="37" fontId="2" fillId="0" borderId="26" xfId="81" applyNumberFormat="1" applyFont="1" applyFill="1" applyBorder="1" applyAlignment="1">
      <alignment/>
    </xf>
    <xf numFmtId="175" fontId="2" fillId="0" borderId="26" xfId="81" applyNumberFormat="1" applyFont="1" applyFill="1" applyBorder="1" applyAlignment="1">
      <alignment/>
    </xf>
    <xf numFmtId="175" fontId="40" fillId="0" borderId="26" xfId="81" applyNumberFormat="1" applyFont="1" applyFill="1" applyBorder="1" applyAlignment="1">
      <alignment/>
    </xf>
    <xf numFmtId="172" fontId="2" fillId="0" borderId="0" xfId="259" applyNumberFormat="1" applyFont="1" applyFill="1" applyAlignment="1">
      <alignment/>
    </xf>
    <xf numFmtId="174" fontId="2" fillId="0" borderId="27" xfId="81" applyNumberFormat="1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0" fontId="14" fillId="0" borderId="0" xfId="210" applyFont="1" applyFill="1">
      <alignment/>
      <protection/>
    </xf>
    <xf numFmtId="0" fontId="12" fillId="0" borderId="30" xfId="210" applyFont="1" applyFill="1" applyBorder="1" applyAlignment="1">
      <alignment horizontal="center"/>
      <protection/>
    </xf>
    <xf numFmtId="0" fontId="13" fillId="0" borderId="24" xfId="210" applyFont="1" applyFill="1" applyBorder="1" applyAlignment="1">
      <alignment horizontal="center"/>
      <protection/>
    </xf>
    <xf numFmtId="0" fontId="13" fillId="0" borderId="36" xfId="210" applyFont="1" applyFill="1" applyBorder="1" applyAlignment="1">
      <alignment horizontal="center"/>
      <protection/>
    </xf>
    <xf numFmtId="0" fontId="12" fillId="0" borderId="28" xfId="210" applyFont="1" applyFill="1" applyBorder="1" applyAlignment="1">
      <alignment horizontal="center"/>
      <protection/>
    </xf>
    <xf numFmtId="0" fontId="13" fillId="0" borderId="26" xfId="210" applyFont="1" applyFill="1" applyBorder="1" applyAlignment="1">
      <alignment horizontal="center"/>
      <protection/>
    </xf>
    <xf numFmtId="0" fontId="13" fillId="0" borderId="37" xfId="210" applyFont="1" applyFill="1" applyBorder="1" applyAlignment="1">
      <alignment horizontal="center"/>
      <protection/>
    </xf>
    <xf numFmtId="0" fontId="13" fillId="0" borderId="26" xfId="210" applyFont="1" applyFill="1" applyBorder="1">
      <alignment/>
      <protection/>
    </xf>
    <xf numFmtId="0" fontId="12" fillId="0" borderId="26" xfId="210" applyFont="1" applyFill="1" applyBorder="1">
      <alignment/>
      <protection/>
    </xf>
    <xf numFmtId="0" fontId="12" fillId="0" borderId="29" xfId="210" applyFont="1" applyFill="1" applyBorder="1" applyAlignment="1">
      <alignment horizontal="center"/>
      <protection/>
    </xf>
    <xf numFmtId="0" fontId="13" fillId="0" borderId="25" xfId="210" applyFont="1" applyFill="1" applyBorder="1" applyAlignment="1">
      <alignment horizontal="center"/>
      <protection/>
    </xf>
    <xf numFmtId="0" fontId="12" fillId="0" borderId="38" xfId="210" applyFont="1" applyFill="1" applyBorder="1" applyAlignment="1">
      <alignment horizontal="center"/>
      <protection/>
    </xf>
    <xf numFmtId="0" fontId="13" fillId="0" borderId="12" xfId="210" applyFont="1" applyFill="1" applyBorder="1" applyAlignment="1">
      <alignment horizontal="center"/>
      <protection/>
    </xf>
    <xf numFmtId="0" fontId="13" fillId="0" borderId="39" xfId="210" applyFont="1" applyFill="1" applyBorder="1" applyAlignment="1">
      <alignment horizontal="center"/>
      <protection/>
    </xf>
    <xf numFmtId="0" fontId="12" fillId="0" borderId="28" xfId="210" applyFont="1" applyFill="1" applyBorder="1">
      <alignment/>
      <protection/>
    </xf>
    <xf numFmtId="174" fontId="15" fillId="0" borderId="26" xfId="84" applyNumberFormat="1" applyFont="1" applyFill="1" applyBorder="1" applyAlignment="1">
      <alignment/>
    </xf>
    <xf numFmtId="9" fontId="15" fillId="0" borderId="26" xfId="267" applyFont="1" applyFill="1" applyBorder="1" applyAlignment="1">
      <alignment horizontal="center"/>
    </xf>
    <xf numFmtId="9" fontId="15" fillId="0" borderId="26" xfId="267" applyNumberFormat="1" applyFont="1" applyFill="1" applyBorder="1" applyAlignment="1">
      <alignment horizontal="center"/>
    </xf>
    <xf numFmtId="174" fontId="43" fillId="0" borderId="26" xfId="84" applyNumberFormat="1" applyFont="1" applyFill="1" applyBorder="1" applyAlignment="1">
      <alignment/>
    </xf>
    <xf numFmtId="174" fontId="44" fillId="0" borderId="26" xfId="84" applyNumberFormat="1" applyFont="1" applyFill="1" applyBorder="1" applyAlignment="1">
      <alignment/>
    </xf>
    <xf numFmtId="174" fontId="44" fillId="0" borderId="26" xfId="84" applyNumberFormat="1" applyFont="1" applyFill="1" applyBorder="1" applyAlignment="1">
      <alignment horizontal="center"/>
    </xf>
    <xf numFmtId="174" fontId="15" fillId="0" borderId="27" xfId="84" applyNumberFormat="1" applyFont="1" applyFill="1" applyBorder="1" applyAlignment="1">
      <alignment/>
    </xf>
    <xf numFmtId="0" fontId="12" fillId="0" borderId="29" xfId="210" applyFont="1" applyFill="1" applyBorder="1">
      <alignment/>
      <protection/>
    </xf>
    <xf numFmtId="0" fontId="12" fillId="0" borderId="25" xfId="210" applyFont="1" applyFill="1" applyBorder="1">
      <alignment/>
      <protection/>
    </xf>
    <xf numFmtId="0" fontId="12" fillId="0" borderId="25" xfId="210" applyFont="1" applyFill="1" applyBorder="1" applyAlignment="1">
      <alignment horizontal="center"/>
      <protection/>
    </xf>
    <xf numFmtId="0" fontId="12" fillId="0" borderId="21" xfId="210" applyFont="1" applyFill="1" applyBorder="1">
      <alignment/>
      <protection/>
    </xf>
    <xf numFmtId="0" fontId="13" fillId="0" borderId="17" xfId="210" applyFont="1" applyFill="1" applyBorder="1" applyAlignment="1">
      <alignment horizontal="center"/>
      <protection/>
    </xf>
    <xf numFmtId="0" fontId="13" fillId="0" borderId="38" xfId="210" applyFont="1" applyFill="1" applyBorder="1" applyAlignment="1">
      <alignment horizontal="center"/>
      <protection/>
    </xf>
    <xf numFmtId="175" fontId="15" fillId="0" borderId="26" xfId="81" applyNumberFormat="1" applyFont="1" applyFill="1" applyBorder="1" applyAlignment="1">
      <alignment/>
    </xf>
    <xf numFmtId="9" fontId="15" fillId="0" borderId="24" xfId="267" applyFont="1" applyFill="1" applyBorder="1" applyAlignment="1">
      <alignment horizontal="center"/>
    </xf>
    <xf numFmtId="174" fontId="15" fillId="0" borderId="24" xfId="84" applyNumberFormat="1" applyFont="1" applyFill="1" applyBorder="1" applyAlignment="1">
      <alignment/>
    </xf>
    <xf numFmtId="175" fontId="43" fillId="0" borderId="26" xfId="81" applyNumberFormat="1" applyFont="1" applyFill="1" applyBorder="1" applyAlignment="1">
      <alignment/>
    </xf>
    <xf numFmtId="174" fontId="15" fillId="0" borderId="25" xfId="84" applyNumberFormat="1" applyFont="1" applyFill="1" applyBorder="1" applyAlignment="1">
      <alignment/>
    </xf>
    <xf numFmtId="175" fontId="43" fillId="0" borderId="17" xfId="210" applyNumberFormat="1" applyFont="1" applyFill="1" applyBorder="1">
      <alignment/>
      <protection/>
    </xf>
    <xf numFmtId="0" fontId="12" fillId="0" borderId="38" xfId="210" applyFont="1" applyFill="1" applyBorder="1">
      <alignment/>
      <protection/>
    </xf>
    <xf numFmtId="174" fontId="44" fillId="0" borderId="12" xfId="84" applyNumberFormat="1" applyFont="1" applyFill="1" applyBorder="1" applyAlignment="1">
      <alignment/>
    </xf>
    <xf numFmtId="0" fontId="12" fillId="0" borderId="34" xfId="210" applyFont="1" applyFill="1" applyBorder="1">
      <alignment/>
      <protection/>
    </xf>
    <xf numFmtId="0" fontId="12" fillId="0" borderId="39" xfId="210" applyFont="1" applyFill="1" applyBorder="1" applyAlignment="1">
      <alignment horizontal="center"/>
      <protection/>
    </xf>
    <xf numFmtId="0" fontId="13" fillId="0" borderId="30" xfId="210" applyFont="1" applyFill="1" applyBorder="1" applyAlignment="1">
      <alignment horizontal="center"/>
      <protection/>
    </xf>
    <xf numFmtId="0" fontId="13" fillId="0" borderId="12" xfId="210" applyFont="1" applyFill="1" applyBorder="1" applyAlignment="1">
      <alignment horizontal="center" wrapText="1"/>
      <protection/>
    </xf>
    <xf numFmtId="0" fontId="13" fillId="0" borderId="40" xfId="210" applyFont="1" applyFill="1" applyBorder="1" applyAlignment="1">
      <alignment horizontal="center"/>
      <protection/>
    </xf>
    <xf numFmtId="9" fontId="9" fillId="0" borderId="0" xfId="259" applyFont="1" applyFill="1" applyAlignment="1">
      <alignment horizontal="center"/>
    </xf>
    <xf numFmtId="0" fontId="32" fillId="0" borderId="0" xfId="195" applyFont="1" applyAlignment="1">
      <alignment horizontal="left"/>
      <protection/>
    </xf>
    <xf numFmtId="0" fontId="31" fillId="0" borderId="0" xfId="195" applyFont="1">
      <alignment/>
      <protection/>
    </xf>
    <xf numFmtId="0" fontId="32" fillId="0" borderId="0" xfId="195" applyFont="1">
      <alignment/>
      <protection/>
    </xf>
    <xf numFmtId="0" fontId="31" fillId="0" borderId="0" xfId="195" applyFont="1" applyAlignment="1">
      <alignment horizontal="center"/>
      <protection/>
    </xf>
    <xf numFmtId="0" fontId="31" fillId="0" borderId="0" xfId="195" applyFont="1" applyAlignment="1">
      <alignment horizontal="left"/>
      <protection/>
    </xf>
    <xf numFmtId="0" fontId="11" fillId="0" borderId="0" xfId="195" applyFont="1" applyAlignment="1">
      <alignment horizontal="center"/>
      <protection/>
    </xf>
    <xf numFmtId="0" fontId="11" fillId="0" borderId="0" xfId="195" applyFont="1" applyAlignment="1">
      <alignment horizontal="left"/>
      <protection/>
    </xf>
    <xf numFmtId="0" fontId="11" fillId="0" borderId="0" xfId="195" applyFont="1">
      <alignment/>
      <protection/>
    </xf>
    <xf numFmtId="0" fontId="26" fillId="0" borderId="0" xfId="195" applyFont="1" applyAlignment="1">
      <alignment horizontal="center"/>
      <protection/>
    </xf>
    <xf numFmtId="0" fontId="23" fillId="0" borderId="0" xfId="195" applyFont="1">
      <alignment/>
      <protection/>
    </xf>
    <xf numFmtId="0" fontId="8" fillId="0" borderId="0" xfId="195" applyFont="1" applyAlignment="1">
      <alignment vertical="center"/>
      <protection/>
    </xf>
    <xf numFmtId="0" fontId="26" fillId="0" borderId="0" xfId="195" applyFont="1" applyAlignment="1">
      <alignment horizontal="left"/>
      <protection/>
    </xf>
    <xf numFmtId="0" fontId="11" fillId="0" borderId="0" xfId="195" applyFont="1" applyFill="1" applyAlignment="1">
      <alignment horizontal="left"/>
      <protection/>
    </xf>
    <xf numFmtId="0" fontId="26" fillId="0" borderId="0" xfId="195" applyFont="1">
      <alignment/>
      <protection/>
    </xf>
    <xf numFmtId="0" fontId="32" fillId="0" borderId="0" xfId="195" applyNumberFormat="1" applyFont="1" applyAlignment="1">
      <alignment horizontal="center"/>
      <protection/>
    </xf>
    <xf numFmtId="0" fontId="8" fillId="0" borderId="0" xfId="195" applyFont="1">
      <alignment/>
      <protection/>
    </xf>
    <xf numFmtId="43" fontId="8" fillId="0" borderId="0" xfId="85" applyFont="1" applyAlignment="1">
      <alignment/>
    </xf>
    <xf numFmtId="43" fontId="8" fillId="0" borderId="18" xfId="85" applyFont="1" applyBorder="1" applyAlignment="1">
      <alignment/>
    </xf>
    <xf numFmtId="9" fontId="8" fillId="0" borderId="0" xfId="195" applyNumberFormat="1" applyFont="1" applyBorder="1">
      <alignment/>
      <protection/>
    </xf>
    <xf numFmtId="0" fontId="27" fillId="0" borderId="0" xfId="195" applyFont="1">
      <alignment/>
      <protection/>
    </xf>
    <xf numFmtId="0" fontId="32" fillId="0" borderId="0" xfId="195" applyFont="1" applyAlignment="1">
      <alignment horizontal="center"/>
      <protection/>
    </xf>
    <xf numFmtId="0" fontId="24" fillId="0" borderId="0" xfId="195" applyFont="1" applyBorder="1" applyAlignment="1">
      <alignment horizontal="center"/>
      <protection/>
    </xf>
    <xf numFmtId="0" fontId="8" fillId="0" borderId="0" xfId="195" applyFont="1" applyBorder="1" applyAlignment="1">
      <alignment horizontal="center" wrapText="1"/>
      <protection/>
    </xf>
    <xf numFmtId="174" fontId="28" fillId="0" borderId="0" xfId="85" applyNumberFormat="1" applyFont="1" applyAlignment="1">
      <alignment/>
    </xf>
    <xf numFmtId="174" fontId="33" fillId="0" borderId="0" xfId="85" applyNumberFormat="1" applyFont="1" applyAlignment="1">
      <alignment/>
    </xf>
    <xf numFmtId="0" fontId="8" fillId="0" borderId="0" xfId="195" applyFont="1" applyAlignment="1">
      <alignment horizontal="center"/>
      <protection/>
    </xf>
    <xf numFmtId="174" fontId="49" fillId="0" borderId="0" xfId="85" applyNumberFormat="1" applyFont="1" applyAlignment="1">
      <alignment/>
    </xf>
    <xf numFmtId="0" fontId="0" fillId="0" borderId="0" xfId="195" applyFont="1">
      <alignment/>
      <protection/>
    </xf>
    <xf numFmtId="174" fontId="25" fillId="0" borderId="0" xfId="85" applyNumberFormat="1" applyFont="1" applyAlignment="1">
      <alignment/>
    </xf>
    <xf numFmtId="174" fontId="50" fillId="0" borderId="0" xfId="85" applyNumberFormat="1" applyFont="1" applyAlignment="1">
      <alignment/>
    </xf>
    <xf numFmtId="174" fontId="11" fillId="0" borderId="0" xfId="85" applyNumberFormat="1" applyFont="1" applyAlignment="1">
      <alignment/>
    </xf>
    <xf numFmtId="0" fontId="51" fillId="0" borderId="0" xfId="195" applyFont="1">
      <alignment/>
      <protection/>
    </xf>
    <xf numFmtId="175" fontId="51" fillId="0" borderId="0" xfId="85" applyNumberFormat="1" applyFont="1" applyAlignment="1">
      <alignment/>
    </xf>
    <xf numFmtId="175" fontId="51" fillId="0" borderId="18" xfId="195" applyNumberFormat="1" applyFont="1" applyBorder="1">
      <alignment/>
      <protection/>
    </xf>
    <xf numFmtId="174" fontId="29" fillId="0" borderId="0" xfId="85" applyNumberFormat="1" applyFont="1" applyAlignment="1">
      <alignment/>
    </xf>
    <xf numFmtId="174" fontId="26" fillId="0" borderId="0" xfId="85" applyNumberFormat="1" applyFont="1" applyAlignment="1">
      <alignment/>
    </xf>
    <xf numFmtId="174" fontId="32" fillId="0" borderId="0" xfId="85" applyNumberFormat="1" applyFont="1" applyAlignment="1">
      <alignment/>
    </xf>
    <xf numFmtId="0" fontId="29" fillId="0" borderId="0" xfId="195" applyFont="1" applyAlignment="1">
      <alignment horizontal="left"/>
      <protection/>
    </xf>
    <xf numFmtId="175" fontId="11" fillId="0" borderId="0" xfId="85" applyNumberFormat="1" applyFont="1" applyAlignment="1">
      <alignment/>
    </xf>
    <xf numFmtId="0" fontId="11" fillId="0" borderId="0" xfId="195" applyFont="1" applyBorder="1">
      <alignment/>
      <protection/>
    </xf>
    <xf numFmtId="43" fontId="11" fillId="0" borderId="0" xfId="85" applyFont="1" applyBorder="1" applyAlignment="1">
      <alignment/>
    </xf>
    <xf numFmtId="0" fontId="8" fillId="0" borderId="0" xfId="195" applyFont="1" applyAlignment="1">
      <alignment horizontal="left"/>
      <protection/>
    </xf>
    <xf numFmtId="0" fontId="25" fillId="0" borderId="0" xfId="0" applyFont="1" applyFill="1" applyAlignment="1">
      <alignment/>
    </xf>
    <xf numFmtId="174" fontId="15" fillId="0" borderId="27" xfId="84" applyNumberFormat="1" applyFont="1" applyFill="1" applyBorder="1" applyAlignment="1">
      <alignment horizontal="center"/>
    </xf>
    <xf numFmtId="174" fontId="15" fillId="0" borderId="0" xfId="84" applyNumberFormat="1" applyFont="1" applyFill="1" applyAlignment="1">
      <alignment/>
    </xf>
    <xf numFmtId="175" fontId="15" fillId="0" borderId="0" xfId="81" applyNumberFormat="1" applyFont="1" applyFill="1" applyAlignment="1">
      <alignment/>
    </xf>
    <xf numFmtId="174" fontId="43" fillId="0" borderId="12" xfId="84" applyNumberFormat="1" applyFont="1" applyFill="1" applyBorder="1" applyAlignment="1">
      <alignment/>
    </xf>
    <xf numFmtId="0" fontId="12" fillId="0" borderId="34" xfId="21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74" fontId="19" fillId="0" borderId="0" xfId="81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30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174" fontId="15" fillId="0" borderId="26" xfId="81" applyNumberFormat="1" applyFont="1" applyFill="1" applyBorder="1" applyAlignment="1">
      <alignment/>
    </xf>
    <xf numFmtId="9" fontId="15" fillId="0" borderId="26" xfId="259" applyNumberFormat="1" applyFont="1" applyFill="1" applyBorder="1" applyAlignment="1">
      <alignment horizontal="center"/>
    </xf>
    <xf numFmtId="9" fontId="15" fillId="0" borderId="26" xfId="259" applyFont="1" applyFill="1" applyBorder="1" applyAlignment="1">
      <alignment horizontal="center"/>
    </xf>
    <xf numFmtId="174" fontId="43" fillId="0" borderId="26" xfId="81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74" fontId="44" fillId="0" borderId="25" xfId="81" applyNumberFormat="1" applyFont="1" applyFill="1" applyBorder="1" applyAlignment="1">
      <alignment/>
    </xf>
    <xf numFmtId="9" fontId="15" fillId="0" borderId="12" xfId="259" applyNumberFormat="1" applyFont="1" applyFill="1" applyBorder="1" applyAlignment="1">
      <alignment horizontal="center"/>
    </xf>
    <xf numFmtId="9" fontId="15" fillId="0" borderId="12" xfId="259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74" fontId="15" fillId="0" borderId="12" xfId="81" applyNumberFormat="1" applyFont="1" applyFill="1" applyBorder="1" applyAlignment="1">
      <alignment/>
    </xf>
    <xf numFmtId="175" fontId="15" fillId="0" borderId="39" xfId="0" applyNumberFormat="1" applyFont="1" applyFill="1" applyBorder="1" applyAlignment="1">
      <alignment horizontal="center"/>
    </xf>
    <xf numFmtId="175" fontId="15" fillId="0" borderId="34" xfId="0" applyNumberFormat="1" applyFont="1" applyFill="1" applyBorder="1" applyAlignment="1">
      <alignment/>
    </xf>
    <xf numFmtId="174" fontId="15" fillId="0" borderId="34" xfId="81" applyNumberFormat="1" applyFont="1" applyFill="1" applyBorder="1" applyAlignment="1">
      <alignment horizontal="center"/>
    </xf>
    <xf numFmtId="175" fontId="45" fillId="0" borderId="39" xfId="81" applyNumberFormat="1" applyFont="1" applyFill="1" applyBorder="1" applyAlignment="1">
      <alignment/>
    </xf>
    <xf numFmtId="174" fontId="10" fillId="0" borderId="0" xfId="81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174" fontId="10" fillId="0" borderId="0" xfId="81" applyNumberFormat="1" applyFont="1" applyFill="1" applyBorder="1" applyAlignment="1">
      <alignment horizontal="center"/>
    </xf>
    <xf numFmtId="175" fontId="20" fillId="0" borderId="0" xfId="81" applyNumberFormat="1" applyFont="1" applyFill="1" applyBorder="1" applyAlignment="1">
      <alignment/>
    </xf>
    <xf numFmtId="43" fontId="10" fillId="0" borderId="0" xfId="81" applyFont="1" applyFill="1" applyAlignment="1">
      <alignment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4" fontId="15" fillId="0" borderId="0" xfId="81" applyNumberFormat="1" applyFont="1" applyFill="1" applyAlignment="1">
      <alignment/>
    </xf>
    <xf numFmtId="175" fontId="15" fillId="0" borderId="0" xfId="81" applyNumberFormat="1" applyFont="1" applyFill="1" applyAlignment="1">
      <alignment horizontal="center"/>
    </xf>
    <xf numFmtId="179" fontId="43" fillId="0" borderId="0" xfId="81" applyNumberFormat="1" applyFont="1" applyFill="1" applyAlignment="1">
      <alignment/>
    </xf>
    <xf numFmtId="175" fontId="15" fillId="0" borderId="18" xfId="0" applyNumberFormat="1" applyFont="1" applyFill="1" applyBorder="1" applyAlignment="1">
      <alignment/>
    </xf>
    <xf numFmtId="174" fontId="15" fillId="0" borderId="18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74" fontId="18" fillId="0" borderId="0" xfId="0" applyNumberFormat="1" applyFont="1" applyFill="1" applyAlignment="1">
      <alignment/>
    </xf>
    <xf numFmtId="175" fontId="18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left"/>
    </xf>
    <xf numFmtId="174" fontId="10" fillId="0" borderId="0" xfId="81" applyNumberFormat="1" applyFont="1" applyFill="1" applyAlignment="1">
      <alignment/>
    </xf>
    <xf numFmtId="174" fontId="18" fillId="0" borderId="0" xfId="81" applyNumberFormat="1" applyFont="1" applyFill="1" applyAlignment="1">
      <alignment/>
    </xf>
    <xf numFmtId="0" fontId="3" fillId="0" borderId="0" xfId="200" applyFont="1" applyFill="1" applyAlignment="1">
      <alignment horizontal="center"/>
      <protection/>
    </xf>
    <xf numFmtId="0" fontId="3" fillId="0" borderId="0" xfId="200" applyFont="1" applyFill="1">
      <alignment/>
      <protection/>
    </xf>
    <xf numFmtId="174" fontId="10" fillId="0" borderId="0" xfId="92" applyNumberFormat="1" applyFont="1" applyFill="1" applyAlignment="1">
      <alignment/>
    </xf>
    <xf numFmtId="0" fontId="0" fillId="0" borderId="0" xfId="200" applyFill="1" applyAlignment="1">
      <alignment horizontal="center"/>
      <protection/>
    </xf>
    <xf numFmtId="0" fontId="15" fillId="0" borderId="0" xfId="200" applyFont="1" applyFill="1" applyAlignment="1">
      <alignment horizontal="center"/>
      <protection/>
    </xf>
    <xf numFmtId="0" fontId="46" fillId="0" borderId="0" xfId="200" applyFont="1" applyFill="1">
      <alignment/>
      <protection/>
    </xf>
    <xf numFmtId="0" fontId="12" fillId="0" borderId="0" xfId="200" applyFont="1" applyFill="1">
      <alignment/>
      <protection/>
    </xf>
    <xf numFmtId="174" fontId="15" fillId="0" borderId="0" xfId="200" applyNumberFormat="1" applyFont="1" applyFill="1">
      <alignment/>
      <protection/>
    </xf>
    <xf numFmtId="174" fontId="15" fillId="0" borderId="18" xfId="200" applyNumberFormat="1" applyFont="1" applyFill="1" applyBorder="1">
      <alignment/>
      <protection/>
    </xf>
    <xf numFmtId="0" fontId="13" fillId="0" borderId="0" xfId="200" applyFont="1" applyFill="1">
      <alignment/>
      <protection/>
    </xf>
    <xf numFmtId="174" fontId="15" fillId="0" borderId="0" xfId="92" applyNumberFormat="1" applyFont="1" applyFill="1" applyAlignment="1">
      <alignment/>
    </xf>
    <xf numFmtId="174" fontId="15" fillId="0" borderId="18" xfId="92" applyNumberFormat="1" applyFont="1" applyFill="1" applyBorder="1" applyAlignment="1">
      <alignment/>
    </xf>
    <xf numFmtId="0" fontId="14" fillId="0" borderId="0" xfId="200" applyFont="1" applyFill="1">
      <alignment/>
      <protection/>
    </xf>
    <xf numFmtId="174" fontId="15" fillId="0" borderId="0" xfId="92" applyNumberFormat="1" applyFont="1" applyFill="1" applyBorder="1" applyAlignment="1">
      <alignment/>
    </xf>
    <xf numFmtId="43" fontId="3" fillId="0" borderId="0" xfId="81" applyFont="1" applyFill="1" applyAlignment="1">
      <alignment horizontal="center"/>
    </xf>
    <xf numFmtId="43" fontId="3" fillId="0" borderId="0" xfId="81" applyFont="1" applyFill="1" applyAlignment="1">
      <alignment/>
    </xf>
    <xf numFmtId="43" fontId="0" fillId="0" borderId="0" xfId="81" applyFont="1" applyFill="1" applyAlignment="1">
      <alignment/>
    </xf>
    <xf numFmtId="43" fontId="0" fillId="0" borderId="0" xfId="81" applyFont="1" applyFill="1" applyAlignment="1">
      <alignment/>
    </xf>
    <xf numFmtId="43" fontId="15" fillId="0" borderId="0" xfId="81" applyFont="1" applyFill="1" applyAlignment="1">
      <alignment horizontal="left"/>
    </xf>
    <xf numFmtId="43" fontId="12" fillId="0" borderId="0" xfId="81" applyFont="1" applyFill="1" applyAlignment="1">
      <alignment/>
    </xf>
    <xf numFmtId="43" fontId="12" fillId="0" borderId="0" xfId="81" applyFont="1" applyFill="1" applyAlignment="1">
      <alignment horizontal="center"/>
    </xf>
    <xf numFmtId="43" fontId="13" fillId="0" borderId="0" xfId="81" applyFont="1" applyFill="1" applyAlignment="1">
      <alignment horizontal="left"/>
    </xf>
    <xf numFmtId="43" fontId="15" fillId="0" borderId="0" xfId="8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175" fontId="43" fillId="0" borderId="0" xfId="0" applyNumberFormat="1" applyFont="1" applyFill="1" applyAlignment="1">
      <alignment/>
    </xf>
    <xf numFmtId="174" fontId="43" fillId="0" borderId="0" xfId="81" applyNumberFormat="1" applyFont="1" applyFill="1" applyAlignment="1">
      <alignment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top"/>
    </xf>
    <xf numFmtId="37" fontId="12" fillId="0" borderId="0" xfId="0" applyNumberFormat="1" applyFont="1" applyFill="1" applyAlignment="1">
      <alignment horizontal="center" vertical="top"/>
    </xf>
    <xf numFmtId="43" fontId="15" fillId="0" borderId="35" xfId="81" applyFont="1" applyFill="1" applyBorder="1" applyAlignment="1">
      <alignment/>
    </xf>
    <xf numFmtId="37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175" fontId="43" fillId="0" borderId="0" xfId="81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75" fontId="48" fillId="0" borderId="0" xfId="81" applyNumberFormat="1" applyFont="1" applyFill="1" applyAlignment="1">
      <alignment/>
    </xf>
    <xf numFmtId="175" fontId="15" fillId="0" borderId="21" xfId="81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174" fontId="40" fillId="0" borderId="26" xfId="81" applyNumberFormat="1" applyFont="1" applyFill="1" applyBorder="1" applyAlignment="1">
      <alignment/>
    </xf>
    <xf numFmtId="175" fontId="42" fillId="0" borderId="26" xfId="81" applyNumberFormat="1" applyFont="1" applyFill="1" applyBorder="1" applyAlignment="1">
      <alignment/>
    </xf>
    <xf numFmtId="174" fontId="2" fillId="0" borderId="31" xfId="81" applyNumberFormat="1" applyFont="1" applyFill="1" applyBorder="1" applyAlignment="1">
      <alignment/>
    </xf>
    <xf numFmtId="175" fontId="2" fillId="0" borderId="31" xfId="81" applyNumberFormat="1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174" fontId="2" fillId="0" borderId="31" xfId="0" applyNumberFormat="1" applyFont="1" applyFill="1" applyBorder="1" applyAlignment="1">
      <alignment horizontal="right"/>
    </xf>
    <xf numFmtId="174" fontId="2" fillId="0" borderId="25" xfId="0" applyNumberFormat="1" applyFont="1" applyFill="1" applyBorder="1" applyAlignment="1">
      <alignment/>
    </xf>
    <xf numFmtId="176" fontId="0" fillId="0" borderId="41" xfId="81" applyNumberFormat="1" applyFont="1" applyFill="1" applyBorder="1" applyAlignment="1">
      <alignment/>
    </xf>
    <xf numFmtId="176" fontId="0" fillId="0" borderId="0" xfId="81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/>
    </xf>
    <xf numFmtId="206" fontId="0" fillId="0" borderId="42" xfId="0" applyNumberFormat="1" applyFill="1" applyBorder="1" applyAlignment="1">
      <alignment/>
    </xf>
    <xf numFmtId="176" fontId="0" fillId="0" borderId="44" xfId="81" applyNumberFormat="1" applyFont="1" applyFill="1" applyBorder="1" applyAlignment="1">
      <alignment/>
    </xf>
    <xf numFmtId="176" fontId="0" fillId="0" borderId="42" xfId="81" applyNumberFormat="1" applyFont="1" applyFill="1" applyBorder="1" applyAlignment="1">
      <alignment/>
    </xf>
    <xf numFmtId="176" fontId="0" fillId="0" borderId="44" xfId="0" applyNumberFormat="1" applyFill="1" applyBorder="1" applyAlignment="1">
      <alignment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74" fontId="15" fillId="0" borderId="0" xfId="81" applyNumberFormat="1" applyFont="1" applyFill="1" applyAlignment="1">
      <alignment horizontal="center"/>
    </xf>
    <xf numFmtId="174" fontId="14" fillId="0" borderId="0" xfId="0" applyNumberFormat="1" applyFont="1" applyFill="1" applyAlignment="1">
      <alignment/>
    </xf>
    <xf numFmtId="175" fontId="12" fillId="0" borderId="0" xfId="81" applyNumberFormat="1" applyFont="1" applyFill="1" applyAlignment="1">
      <alignment/>
    </xf>
    <xf numFmtId="43" fontId="2" fillId="0" borderId="0" xfId="81" applyFont="1" applyFill="1" applyAlignment="1">
      <alignment horizontal="left"/>
    </xf>
    <xf numFmtId="43" fontId="2" fillId="0" borderId="0" xfId="81" applyFont="1" applyFill="1" applyAlignment="1">
      <alignment/>
    </xf>
    <xf numFmtId="175" fontId="12" fillId="0" borderId="0" xfId="81" applyNumberFormat="1" applyFont="1" applyFill="1" applyAlignment="1">
      <alignment/>
    </xf>
    <xf numFmtId="0" fontId="15" fillId="0" borderId="42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174" fontId="2" fillId="0" borderId="0" xfId="85" applyNumberFormat="1" applyFont="1" applyFill="1" applyBorder="1" applyAlignment="1">
      <alignment/>
    </xf>
    <xf numFmtId="10" fontId="2" fillId="0" borderId="0" xfId="263" applyNumberFormat="1" applyFont="1" applyFill="1" applyAlignment="1">
      <alignment/>
    </xf>
    <xf numFmtId="174" fontId="2" fillId="0" borderId="26" xfId="85" applyNumberFormat="1" applyFont="1" applyFill="1" applyBorder="1" applyAlignment="1">
      <alignment/>
    </xf>
    <xf numFmtId="37" fontId="2" fillId="0" borderId="26" xfId="85" applyNumberFormat="1" applyFont="1" applyFill="1" applyBorder="1" applyAlignment="1">
      <alignment/>
    </xf>
    <xf numFmtId="37" fontId="2" fillId="0" borderId="0" xfId="85" applyNumberFormat="1" applyFont="1" applyFill="1" applyBorder="1" applyAlignment="1">
      <alignment/>
    </xf>
    <xf numFmtId="175" fontId="2" fillId="0" borderId="26" xfId="85" applyNumberFormat="1" applyFont="1" applyFill="1" applyBorder="1" applyAlignment="1">
      <alignment/>
    </xf>
    <xf numFmtId="43" fontId="2" fillId="0" borderId="26" xfId="85" applyFont="1" applyFill="1" applyBorder="1" applyAlignment="1">
      <alignment/>
    </xf>
    <xf numFmtId="175" fontId="40" fillId="0" borderId="26" xfId="85" applyNumberFormat="1" applyFont="1" applyFill="1" applyBorder="1" applyAlignment="1">
      <alignment/>
    </xf>
    <xf numFmtId="174" fontId="40" fillId="0" borderId="0" xfId="85" applyNumberFormat="1" applyFont="1" applyFill="1" applyBorder="1" applyAlignment="1">
      <alignment/>
    </xf>
    <xf numFmtId="174" fontId="41" fillId="0" borderId="26" xfId="85" applyNumberFormat="1" applyFont="1" applyFill="1" applyBorder="1" applyAlignment="1">
      <alignment/>
    </xf>
    <xf numFmtId="175" fontId="41" fillId="0" borderId="26" xfId="85" applyNumberFormat="1" applyFont="1" applyFill="1" applyBorder="1" applyAlignment="1">
      <alignment/>
    </xf>
    <xf numFmtId="172" fontId="2" fillId="0" borderId="0" xfId="263" applyNumberFormat="1" applyFont="1" applyFill="1" applyAlignment="1">
      <alignment/>
    </xf>
    <xf numFmtId="174" fontId="2" fillId="0" borderId="27" xfId="85" applyNumberFormat="1" applyFont="1" applyFill="1" applyBorder="1" applyAlignment="1">
      <alignment/>
    </xf>
    <xf numFmtId="174" fontId="2" fillId="0" borderId="25" xfId="85" applyNumberFormat="1" applyFont="1" applyFill="1" applyBorder="1" applyAlignment="1">
      <alignment/>
    </xf>
    <xf numFmtId="174" fontId="40" fillId="0" borderId="26" xfId="85" applyNumberFormat="1" applyFont="1" applyFill="1" applyBorder="1" applyAlignment="1">
      <alignment/>
    </xf>
    <xf numFmtId="175" fontId="42" fillId="0" borderId="26" xfId="85" applyNumberFormat="1" applyFont="1" applyFill="1" applyBorder="1" applyAlignment="1">
      <alignment/>
    </xf>
    <xf numFmtId="175" fontId="9" fillId="0" borderId="12" xfId="0" applyNumberFormat="1" applyFont="1" applyFill="1" applyBorder="1" applyAlignment="1">
      <alignment/>
    </xf>
    <xf numFmtId="175" fontId="9" fillId="0" borderId="18" xfId="0" applyNumberFormat="1" applyFont="1" applyFill="1" applyBorder="1" applyAlignment="1">
      <alignment/>
    </xf>
    <xf numFmtId="175" fontId="9" fillId="0" borderId="26" xfId="0" applyNumberFormat="1" applyFont="1" applyFill="1" applyBorder="1" applyAlignment="1">
      <alignment/>
    </xf>
    <xf numFmtId="175" fontId="9" fillId="0" borderId="21" xfId="0" applyNumberFormat="1" applyFont="1" applyFill="1" applyBorder="1" applyAlignment="1">
      <alignment/>
    </xf>
    <xf numFmtId="175" fontId="9" fillId="0" borderId="34" xfId="0" applyNumberFormat="1" applyFont="1" applyFill="1" applyBorder="1" applyAlignment="1">
      <alignment/>
    </xf>
    <xf numFmtId="175" fontId="9" fillId="0" borderId="35" xfId="0" applyNumberFormat="1" applyFont="1" applyFill="1" applyBorder="1" applyAlignment="1">
      <alignment/>
    </xf>
    <xf numFmtId="172" fontId="15" fillId="0" borderId="12" xfId="267" applyNumberFormat="1" applyFont="1" applyFill="1" applyBorder="1" applyAlignment="1">
      <alignment horizontal="center"/>
    </xf>
    <xf numFmtId="175" fontId="15" fillId="0" borderId="47" xfId="81" applyNumberFormat="1" applyFont="1" applyFill="1" applyBorder="1" applyAlignment="1">
      <alignment/>
    </xf>
    <xf numFmtId="175" fontId="15" fillId="0" borderId="46" xfId="81" applyNumberFormat="1" applyFont="1" applyFill="1" applyBorder="1" applyAlignment="1">
      <alignment/>
    </xf>
    <xf numFmtId="175" fontId="15" fillId="0" borderId="48" xfId="81" applyNumberFormat="1" applyFont="1" applyFill="1" applyBorder="1" applyAlignment="1">
      <alignment/>
    </xf>
    <xf numFmtId="0" fontId="11" fillId="0" borderId="0" xfId="195" applyFont="1" applyFill="1" applyAlignment="1">
      <alignment horizontal="center"/>
      <protection/>
    </xf>
    <xf numFmtId="0" fontId="11" fillId="0" borderId="0" xfId="195" applyFont="1" applyFill="1">
      <alignment/>
      <protection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7" fontId="15" fillId="0" borderId="0" xfId="81" applyNumberFormat="1" applyFont="1" applyFill="1" applyAlignment="1">
      <alignment/>
    </xf>
    <xf numFmtId="175" fontId="13" fillId="0" borderId="0" xfId="81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3" fontId="15" fillId="0" borderId="0" xfId="81" applyFont="1" applyFill="1" applyAlignment="1">
      <alignment/>
    </xf>
    <xf numFmtId="3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5" fontId="14" fillId="0" borderId="0" xfId="81" applyNumberFormat="1" applyFont="1" applyFill="1" applyAlignment="1">
      <alignment/>
    </xf>
    <xf numFmtId="175" fontId="12" fillId="0" borderId="18" xfId="81" applyNumberFormat="1" applyFont="1" applyFill="1" applyBorder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55" borderId="0" xfId="0" applyFont="1" applyFill="1" applyAlignment="1">
      <alignment/>
    </xf>
    <xf numFmtId="0" fontId="2" fillId="55" borderId="0" xfId="0" applyFont="1" applyFill="1" applyAlignment="1">
      <alignment/>
    </xf>
    <xf numFmtId="172" fontId="2" fillId="55" borderId="0" xfId="259" applyNumberFormat="1" applyFont="1" applyFill="1" applyAlignment="1">
      <alignment/>
    </xf>
    <xf numFmtId="174" fontId="41" fillId="55" borderId="26" xfId="81" applyNumberFormat="1" applyFont="1" applyFill="1" applyBorder="1" applyAlignment="1">
      <alignment/>
    </xf>
    <xf numFmtId="0" fontId="2" fillId="55" borderId="26" xfId="0" applyFont="1" applyFill="1" applyBorder="1" applyAlignment="1">
      <alignment/>
    </xf>
    <xf numFmtId="174" fontId="41" fillId="55" borderId="0" xfId="81" applyNumberFormat="1" applyFont="1" applyFill="1" applyBorder="1" applyAlignment="1">
      <alignment/>
    </xf>
    <xf numFmtId="174" fontId="2" fillId="55" borderId="26" xfId="0" applyNumberFormat="1" applyFont="1" applyFill="1" applyBorder="1" applyAlignment="1">
      <alignment/>
    </xf>
    <xf numFmtId="174" fontId="2" fillId="55" borderId="26" xfId="81" applyNumberFormat="1" applyFont="1" applyFill="1" applyBorder="1" applyAlignment="1">
      <alignment/>
    </xf>
    <xf numFmtId="174" fontId="2" fillId="55" borderId="0" xfId="81" applyNumberFormat="1" applyFont="1" applyFill="1" applyBorder="1" applyAlignment="1">
      <alignment/>
    </xf>
    <xf numFmtId="175" fontId="2" fillId="55" borderId="26" xfId="81" applyNumberFormat="1" applyFont="1" applyFill="1" applyBorder="1" applyAlignment="1">
      <alignment/>
    </xf>
    <xf numFmtId="172" fontId="2" fillId="55" borderId="26" xfId="259" applyNumberFormat="1" applyFont="1" applyFill="1" applyBorder="1" applyAlignment="1">
      <alignment/>
    </xf>
    <xf numFmtId="175" fontId="2" fillId="0" borderId="0" xfId="81" applyNumberFormat="1" applyFont="1" applyFill="1" applyBorder="1" applyAlignment="1">
      <alignment/>
    </xf>
    <xf numFmtId="174" fontId="2" fillId="0" borderId="31" xfId="0" applyNumberFormat="1" applyFont="1" applyFill="1" applyBorder="1" applyAlignment="1">
      <alignment/>
    </xf>
    <xf numFmtId="43" fontId="2" fillId="55" borderId="31" xfId="81" applyFont="1" applyFill="1" applyBorder="1" applyAlignment="1">
      <alignment/>
    </xf>
    <xf numFmtId="176" fontId="2" fillId="55" borderId="26" xfId="0" applyNumberFormat="1" applyFont="1" applyFill="1" applyBorder="1" applyAlignment="1">
      <alignment/>
    </xf>
    <xf numFmtId="43" fontId="2" fillId="55" borderId="0" xfId="81" applyFont="1" applyFill="1" applyBorder="1" applyAlignment="1">
      <alignment/>
    </xf>
    <xf numFmtId="43" fontId="2" fillId="55" borderId="31" xfId="81" applyFont="1" applyFill="1" applyBorder="1" applyAlignment="1">
      <alignment horizontal="right"/>
    </xf>
    <xf numFmtId="43" fontId="2" fillId="0" borderId="0" xfId="200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37" fontId="2" fillId="0" borderId="0" xfId="0" applyNumberFormat="1" applyFont="1" applyFill="1" applyAlignment="1">
      <alignment horizontal="center"/>
    </xf>
    <xf numFmtId="175" fontId="11" fillId="0" borderId="0" xfId="81" applyNumberFormat="1" applyFont="1" applyFill="1" applyAlignment="1">
      <alignment/>
    </xf>
    <xf numFmtId="175" fontId="2" fillId="0" borderId="12" xfId="8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5" fontId="51" fillId="0" borderId="0" xfId="195" applyNumberFormat="1" applyFont="1" applyBorder="1">
      <alignment/>
      <protection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3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10" xfId="83"/>
    <cellStyle name="Comma 11" xfId="84"/>
    <cellStyle name="Comma 11 2" xfId="85"/>
    <cellStyle name="Comma 12" xfId="86"/>
    <cellStyle name="Comma 13" xfId="87"/>
    <cellStyle name="Comma 13 2" xfId="88"/>
    <cellStyle name="Comma 14" xfId="89"/>
    <cellStyle name="Comma 15" xfId="90"/>
    <cellStyle name="Comma 16" xfId="91"/>
    <cellStyle name="Comma 2" xfId="92"/>
    <cellStyle name="Comma 2 2" xfId="93"/>
    <cellStyle name="Comma 2 3" xfId="94"/>
    <cellStyle name="Comma 2 4" xfId="95"/>
    <cellStyle name="Comma 2 4 2" xfId="96"/>
    <cellStyle name="Comma 2 5" xfId="97"/>
    <cellStyle name="Comma 2 6" xfId="98"/>
    <cellStyle name="Comma 2 6 2" xfId="99"/>
    <cellStyle name="Comma 3" xfId="100"/>
    <cellStyle name="Comma 3 2" xfId="101"/>
    <cellStyle name="Comma 3 2 2" xfId="102"/>
    <cellStyle name="Comma 3 3" xfId="103"/>
    <cellStyle name="Comma 4" xfId="104"/>
    <cellStyle name="Comma 4 2" xfId="105"/>
    <cellStyle name="Comma 5" xfId="106"/>
    <cellStyle name="Comma 5 2" xfId="107"/>
    <cellStyle name="Comma 6" xfId="108"/>
    <cellStyle name="Comma 7" xfId="109"/>
    <cellStyle name="Comma 8" xfId="110"/>
    <cellStyle name="Comma 9" xfId="111"/>
    <cellStyle name="Comma0" xfId="112"/>
    <cellStyle name="Currency" xfId="113"/>
    <cellStyle name="Currency [0]" xfId="114"/>
    <cellStyle name="Currency 2" xfId="115"/>
    <cellStyle name="Currency 2 2" xfId="116"/>
    <cellStyle name="Currency 2 3" xfId="117"/>
    <cellStyle name="Currency 2 4" xfId="118"/>
    <cellStyle name="Currency 3" xfId="119"/>
    <cellStyle name="Currency 3 2" xfId="120"/>
    <cellStyle name="Currency 3 3" xfId="121"/>
    <cellStyle name="Currency 3 4" xfId="122"/>
    <cellStyle name="Currency 4" xfId="123"/>
    <cellStyle name="Currency 4 2" xfId="124"/>
    <cellStyle name="Currency 4 3" xfId="125"/>
    <cellStyle name="Currency 4 4" xfId="126"/>
    <cellStyle name="Currency 5" xfId="127"/>
    <cellStyle name="Currency 5 2" xfId="128"/>
    <cellStyle name="Currency 5 3" xfId="129"/>
    <cellStyle name="Currency 5 4" xfId="130"/>
    <cellStyle name="Currency 6" xfId="131"/>
    <cellStyle name="Currency0" xfId="132"/>
    <cellStyle name="Date" xfId="133"/>
    <cellStyle name="En-tête 1" xfId="134"/>
    <cellStyle name="En-tête 2" xfId="135"/>
    <cellStyle name="Explanatory Text" xfId="136"/>
    <cellStyle name="Explanatory Text 2" xfId="137"/>
    <cellStyle name="Financier0" xfId="138"/>
    <cellStyle name="Fixed" xfId="139"/>
    <cellStyle name="Followed Hyperlink" xfId="140"/>
    <cellStyle name="Good" xfId="141"/>
    <cellStyle name="Good 2" xfId="142"/>
    <cellStyle name="Grey" xfId="143"/>
    <cellStyle name="Grey 2" xfId="144"/>
    <cellStyle name="Heading" xfId="145"/>
    <cellStyle name="Heading 1" xfId="146"/>
    <cellStyle name="Heading 1 2" xfId="147"/>
    <cellStyle name="Heading 1 3" xfId="148"/>
    <cellStyle name="Heading 2" xfId="149"/>
    <cellStyle name="Heading 2 2" xfId="150"/>
    <cellStyle name="Heading 2 3" xfId="151"/>
    <cellStyle name="Heading 3" xfId="152"/>
    <cellStyle name="Heading 3 2" xfId="153"/>
    <cellStyle name="Heading 4" xfId="154"/>
    <cellStyle name="Heading 4 2" xfId="155"/>
    <cellStyle name="Heading1" xfId="156"/>
    <cellStyle name="Heading2" xfId="157"/>
    <cellStyle name="Hyperlink" xfId="158"/>
    <cellStyle name="Input" xfId="159"/>
    <cellStyle name="Input [yellow]" xfId="160"/>
    <cellStyle name="Input [yellow] 2" xfId="161"/>
    <cellStyle name="Input 2" xfId="162"/>
    <cellStyle name="Input 3" xfId="163"/>
    <cellStyle name="Input 4" xfId="164"/>
    <cellStyle name="Item Number" xfId="165"/>
    <cellStyle name="Item Sub-Head" xfId="166"/>
    <cellStyle name="Item Text" xfId="167"/>
    <cellStyle name="jk" xfId="168"/>
    <cellStyle name="Linked Cell" xfId="169"/>
    <cellStyle name="Linked Cell 2" xfId="170"/>
    <cellStyle name="Milliers [0]_AI STIM" xfId="171"/>
    <cellStyle name="Milliers_AI STIM" xfId="172"/>
    <cellStyle name="Monétaire [0]_AI STIM" xfId="173"/>
    <cellStyle name="Monétaire_AI STIM" xfId="174"/>
    <cellStyle name="Monétaire0" xfId="175"/>
    <cellStyle name="Neutral" xfId="176"/>
    <cellStyle name="Neutral 2" xfId="177"/>
    <cellStyle name="No" xfId="178"/>
    <cellStyle name="No 2" xfId="179"/>
    <cellStyle name="Normal - Style1" xfId="180"/>
    <cellStyle name="Normal - Style2" xfId="181"/>
    <cellStyle name="Normal - Style3" xfId="182"/>
    <cellStyle name="Normal - Style4" xfId="183"/>
    <cellStyle name="Normal - Style5" xfId="184"/>
    <cellStyle name="Normal - Style6" xfId="185"/>
    <cellStyle name="Normal - Style7" xfId="186"/>
    <cellStyle name="Normal - Style8" xfId="187"/>
    <cellStyle name="Normal 10" xfId="188"/>
    <cellStyle name="Normal 11" xfId="189"/>
    <cellStyle name="Normal 12" xfId="190"/>
    <cellStyle name="Normal 12 2" xfId="191"/>
    <cellStyle name="Normal 12 3" xfId="192"/>
    <cellStyle name="Normal 13" xfId="193"/>
    <cellStyle name="Normal 14" xfId="194"/>
    <cellStyle name="Normal 15" xfId="195"/>
    <cellStyle name="Normal 16" xfId="196"/>
    <cellStyle name="Normal 17" xfId="197"/>
    <cellStyle name="Normal 18" xfId="198"/>
    <cellStyle name="Normal 19" xfId="199"/>
    <cellStyle name="Normal 2" xfId="200"/>
    <cellStyle name="Normal 2 2" xfId="201"/>
    <cellStyle name="Normal 2 2 2" xfId="202"/>
    <cellStyle name="Normal 2 2 3" xfId="203"/>
    <cellStyle name="Normal 2 2 4" xfId="204"/>
    <cellStyle name="Normal 2 3" xfId="205"/>
    <cellStyle name="Normal 20" xfId="206"/>
    <cellStyle name="Normal 21" xfId="207"/>
    <cellStyle name="Normal 22" xfId="208"/>
    <cellStyle name="Normal 23" xfId="209"/>
    <cellStyle name="Normal 24" xfId="210"/>
    <cellStyle name="Normal 24 2" xfId="211"/>
    <cellStyle name="Normal 25" xfId="212"/>
    <cellStyle name="Normal 26" xfId="213"/>
    <cellStyle name="Normal 26 2" xfId="214"/>
    <cellStyle name="Normal 27" xfId="215"/>
    <cellStyle name="Normal 27 2" xfId="216"/>
    <cellStyle name="Normal 28" xfId="217"/>
    <cellStyle name="Normal 28 2" xfId="218"/>
    <cellStyle name="Normal 29" xfId="219"/>
    <cellStyle name="Normal 29 2" xfId="220"/>
    <cellStyle name="Normal 3" xfId="221"/>
    <cellStyle name="Normal 3 2" xfId="222"/>
    <cellStyle name="Normal 3 3" xfId="223"/>
    <cellStyle name="Normal 3 4" xfId="224"/>
    <cellStyle name="Normal 3 5" xfId="225"/>
    <cellStyle name="Normal 30" xfId="226"/>
    <cellStyle name="Normal 30 2" xfId="227"/>
    <cellStyle name="Normal 31" xfId="228"/>
    <cellStyle name="Normal 31 2" xfId="229"/>
    <cellStyle name="Normal 32" xfId="230"/>
    <cellStyle name="Normal 32 2" xfId="231"/>
    <cellStyle name="Normal 33" xfId="232"/>
    <cellStyle name="Normal 33 2" xfId="233"/>
    <cellStyle name="Normal 34" xfId="234"/>
    <cellStyle name="Normal 35" xfId="235"/>
    <cellStyle name="Normal 36" xfId="236"/>
    <cellStyle name="Normal 37" xfId="237"/>
    <cellStyle name="Normal 37 2" xfId="238"/>
    <cellStyle name="Normal 38" xfId="239"/>
    <cellStyle name="Normal 38 2" xfId="240"/>
    <cellStyle name="Normal 39" xfId="241"/>
    <cellStyle name="Normal 4" xfId="242"/>
    <cellStyle name="Normal 4 2" xfId="243"/>
    <cellStyle name="Normal 5" xfId="244"/>
    <cellStyle name="Normal 6" xfId="245"/>
    <cellStyle name="Normal 6 2" xfId="246"/>
    <cellStyle name="Normal 7" xfId="247"/>
    <cellStyle name="Normal 8" xfId="248"/>
    <cellStyle name="Normal 8 2" xfId="249"/>
    <cellStyle name="Normal 9" xfId="250"/>
    <cellStyle name="Note" xfId="251"/>
    <cellStyle name="Note 2" xfId="252"/>
    <cellStyle name="Note 3" xfId="253"/>
    <cellStyle name="Number Sub-Total" xfId="254"/>
    <cellStyle name="Number Total" xfId="255"/>
    <cellStyle name="Output" xfId="256"/>
    <cellStyle name="Output 2" xfId="257"/>
    <cellStyle name="Page Head" xfId="258"/>
    <cellStyle name="Percent" xfId="259"/>
    <cellStyle name="Percent (0)" xfId="260"/>
    <cellStyle name="Percent [2]" xfId="261"/>
    <cellStyle name="Percent [2] 2" xfId="262"/>
    <cellStyle name="Percent 10" xfId="263"/>
    <cellStyle name="Percent 11" xfId="264"/>
    <cellStyle name="Percent 12" xfId="265"/>
    <cellStyle name="Percent 13" xfId="266"/>
    <cellStyle name="Percent 14" xfId="267"/>
    <cellStyle name="Percent 14 2" xfId="268"/>
    <cellStyle name="Percent 15" xfId="269"/>
    <cellStyle name="Percent 16" xfId="270"/>
    <cellStyle name="Percent 16 2" xfId="271"/>
    <cellStyle name="Percent 17" xfId="272"/>
    <cellStyle name="Percent 17 2" xfId="273"/>
    <cellStyle name="Percent 18" xfId="274"/>
    <cellStyle name="Percent 18 2" xfId="275"/>
    <cellStyle name="Percent 19" xfId="276"/>
    <cellStyle name="Percent 19 2" xfId="277"/>
    <cellStyle name="Percent 2" xfId="278"/>
    <cellStyle name="Percent 2 2" xfId="279"/>
    <cellStyle name="Percent 2 3" xfId="280"/>
    <cellStyle name="Percent 2 3 2" xfId="281"/>
    <cellStyle name="Percent 20" xfId="282"/>
    <cellStyle name="Percent 20 2" xfId="283"/>
    <cellStyle name="Percent 21" xfId="284"/>
    <cellStyle name="Percent 21 2" xfId="285"/>
    <cellStyle name="Percent 22" xfId="286"/>
    <cellStyle name="Percent 22 2" xfId="287"/>
    <cellStyle name="Percent 23" xfId="288"/>
    <cellStyle name="Percent 23 2" xfId="289"/>
    <cellStyle name="Percent 24" xfId="290"/>
    <cellStyle name="Percent 25" xfId="291"/>
    <cellStyle name="Percent 26" xfId="292"/>
    <cellStyle name="Percent 27" xfId="293"/>
    <cellStyle name="Percent 27 2" xfId="294"/>
    <cellStyle name="Percent 28" xfId="295"/>
    <cellStyle name="Percent 29" xfId="296"/>
    <cellStyle name="Percent 3" xfId="297"/>
    <cellStyle name="Percent 3 2" xfId="298"/>
    <cellStyle name="Percent 3 2 2" xfId="299"/>
    <cellStyle name="Percent 3 3" xfId="300"/>
    <cellStyle name="Percent 4" xfId="301"/>
    <cellStyle name="Percent 4 2" xfId="302"/>
    <cellStyle name="Percent 5" xfId="303"/>
    <cellStyle name="Percent 6" xfId="304"/>
    <cellStyle name="Percent 7" xfId="305"/>
    <cellStyle name="Percent 8" xfId="306"/>
    <cellStyle name="Percent 9" xfId="307"/>
    <cellStyle name="Statement Head" xfId="308"/>
    <cellStyle name="Style 1" xfId="309"/>
    <cellStyle name="Tickmark" xfId="310"/>
    <cellStyle name="Title" xfId="311"/>
    <cellStyle name="Title 2" xfId="312"/>
    <cellStyle name="Total" xfId="313"/>
    <cellStyle name="Total 2" xfId="314"/>
    <cellStyle name="Total 3" xfId="315"/>
    <cellStyle name="Virgule fixe" xfId="316"/>
    <cellStyle name="Warning Text" xfId="317"/>
    <cellStyle name="Warning Text 2" xfId="318"/>
    <cellStyle name="year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15\Sales%20&amp;%20PBT%20Summary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eddieyap\Desktop\QL%20Qtrly%20announcement-1st%20quarter%2030.6.2014-F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eddieyap\AppData\Local\Microsoft\Windows\Temporary%20Internet%20Files\Content.Outlook\ABK1PGG2\Copy%20of%20Copy%20of%20QLFS%20-%20QLRE%2030%206%2014_18082014v2%20(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es July2014 "/>
      <sheetName val="PBT July2014 "/>
      <sheetName val="Qtrly past results"/>
      <sheetName val="PBT June2014 "/>
      <sheetName val="Sales June2014 "/>
      <sheetName val="Sales Qtrly 2013-2015"/>
      <sheetName val="PBT Qtrly 2013-2015"/>
      <sheetName val="Bursa notes-30.6.14"/>
      <sheetName val="Sales May2014"/>
      <sheetName val="PBT May2014 "/>
      <sheetName val="Sales April 2014"/>
      <sheetName val="PBT April 2014"/>
      <sheetName val="PBT March2014-final "/>
      <sheetName val="PBT March2014-draft "/>
      <sheetName val="Sales March2014-final"/>
      <sheetName val="KLSE notes-31.3.2014"/>
      <sheetName val="Sales Feb2014"/>
      <sheetName val="PBT Feb2014 "/>
      <sheetName val="Sales Jan2014"/>
      <sheetName val="PBT Jan2014"/>
      <sheetName val="Sales Dec2013  "/>
      <sheetName val="PBT Dec2013"/>
      <sheetName val="Sales Nov2013 "/>
      <sheetName val="PBT Nov2013"/>
      <sheetName val="Sales Oct2013"/>
      <sheetName val="PBT Oct2013"/>
      <sheetName val="Sales Sep2013"/>
      <sheetName val="PBT Sep2013"/>
      <sheetName val="Sales Aug2013"/>
      <sheetName val="PBT Aug2013 "/>
      <sheetName val="PBT Qtrly 2012"/>
      <sheetName val="Sales July2013"/>
      <sheetName val="PBT July2013"/>
      <sheetName val="PBT June2013 "/>
      <sheetName val="Sales June2013 "/>
      <sheetName val="SUAD FY2013"/>
      <sheetName val="PBT March2013-updated"/>
      <sheetName val="Sales May2013"/>
      <sheetName val="PBT May 2013"/>
      <sheetName val="Regional contribution"/>
      <sheetName val="Sales April 2013"/>
      <sheetName val="PBT April 2013"/>
      <sheetName val="PBT Qtrly 2013"/>
      <sheetName val="Sales Qtrly 2013"/>
      <sheetName val="Borrowings analysis"/>
      <sheetName val="KLSE note 31.3.2013"/>
      <sheetName val="Sales March2013"/>
      <sheetName val="PBT March2013"/>
      <sheetName val="Sales Feb2013"/>
      <sheetName val="PBT FEb2013"/>
      <sheetName val="PBT Jan2013"/>
      <sheetName val="Sales Jan2013"/>
      <sheetName val="Seasonal Index-5 yrs (2)"/>
      <sheetName val="Seasonal Index-10 yrs"/>
      <sheetName val="PBT Dec2012"/>
      <sheetName val="Sales Dec2012"/>
      <sheetName val="KLSE notes-31.12.2012"/>
      <sheetName val="Sales Nov2012 "/>
      <sheetName val="PBT Nov2012)"/>
      <sheetName val="Sales Oct2012"/>
      <sheetName val="PBT Oct2012"/>
      <sheetName val="Sales Sep2012"/>
      <sheetName val="PBT Sep2012-revised"/>
      <sheetName val="Sales Qtrly 2012"/>
      <sheetName val="KLSE notes-30.9.12"/>
      <sheetName val="PBT Sep2012"/>
      <sheetName val="Sales Aug2012 "/>
      <sheetName val="PBT Aug 2012"/>
      <sheetName val="Sales July2012"/>
      <sheetName val="PBT July 2012 "/>
      <sheetName val="PBT June 2012"/>
      <sheetName val="Sales June2012"/>
      <sheetName val="Sales-PBT breakdown-2009 to (2"/>
      <sheetName val="KLSE notes-30.6.12"/>
      <sheetName val="SUAD for FY2013 adjust"/>
      <sheetName val="Regional contribution-equity"/>
      <sheetName val="Sales May 2012 "/>
      <sheetName val="PBT May 2012 "/>
      <sheetName val="Sales-PBT breakdown-2009 to2012"/>
      <sheetName val="Sales Summary-31.3.2012-guidanc"/>
      <sheetName val="PBT Summary-31.3.2012-guidance"/>
      <sheetName val="PL-Estate (RM)"/>
      <sheetName val="PL-Mill (RM)"/>
      <sheetName val="Sales April 2012"/>
      <sheetName val="PBT April 2012"/>
      <sheetName val="BUDGET PBT Summary 31.3.2013"/>
      <sheetName val="BUDGET SALES Summary 31.3.2013 "/>
      <sheetName val="PBT Summary-31.3.2012-final"/>
      <sheetName val="Sales Summary-31.3.2012-final"/>
    </sheetNames>
    <sheetDataSet>
      <sheetData sheetId="7">
        <row r="29">
          <cell r="C29">
            <v>50333.107343320626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rsa notes-30.6.14"/>
      <sheetName val="IFS Notes-30.6.2014"/>
      <sheetName val="Condensed IS-30.6.2014"/>
      <sheetName val="Condensed SCI-30.6.2014"/>
      <sheetName val="Condensed BS-30.6.2014"/>
      <sheetName val="Condensed Equity-30.6.2014"/>
      <sheetName val="Condensed CF-30.6.2014"/>
      <sheetName val="Sheet1"/>
    </sheetNames>
    <sheetDataSet>
      <sheetData sheetId="2">
        <row r="35">
          <cell r="I35">
            <v>35761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tained profit"/>
      <sheetName val="Amount Due To"/>
      <sheetName val="Amount Due From"/>
      <sheetName val="QLFS-ConBS-30.6.14"/>
      <sheetName val="QLFS-ConPL-30.6.14"/>
      <sheetName val="QLRE SOCIE"/>
      <sheetName val="QLRE - June14 current adj"/>
      <sheetName val="QLFS Current adj - PPE (2)"/>
      <sheetName val="QLFS Current adj-June14"/>
      <sheetName val="QLFE - MI 30.6.14"/>
      <sheetName val="Indahgrain-30.6.14"/>
      <sheetName val="Unrealized forex working"/>
      <sheetName val="QLRE - March14 current adj"/>
      <sheetName val="QLFS Current adj-March14"/>
      <sheetName val="QLFS Current adj - PPE"/>
      <sheetName val="Trimitra-unrealised FX"/>
      <sheetName val="PT Agrofood-unrealised FX"/>
      <sheetName val="QL Realty PL-see CY Adjust"/>
      <sheetName val="QLRes-div income-March14"/>
      <sheetName val="QLFS-div income-March14"/>
      <sheetName val="QLRE-interco trans-31.03.14"/>
      <sheetName val="QLRE-interco trans-31.12.13"/>
      <sheetName val="PL-Company - Mgmt Review Purpos"/>
      <sheetName val="Indahgrain BS summary"/>
      <sheetName val="Indahgrain P&amp;L summary"/>
      <sheetName val="QLRE - March14 permanent adj"/>
      <sheetName val="QLRE-Mar2013 permanent adj"/>
      <sheetName val="QLRE-Per-Adj Mar'12"/>
      <sheetName val="QLFS Permanent adj-March14"/>
      <sheetName val="QLFS Permanent adj-Mar2013"/>
      <sheetName val="QLFS Per-adj Mar'12"/>
      <sheetName val="QLFS Per-ADJ - 31.3.2011"/>
      <sheetName val="QLRE-interco trans-31.03.11-csc"/>
      <sheetName val="QLRE - Per-ADJ 31.3.2011"/>
      <sheetName val="QLRE-QLFS-Tax Notes-31.3.2011"/>
      <sheetName val="QLRE Borrowing Notes-31.3.2011"/>
      <sheetName val="QLR Group-31.3.2010"/>
      <sheetName val="QLR CF-March2010-KPMG"/>
      <sheetName val="QLFS - Permanent Adj FY2010"/>
      <sheetName val="QLRE - 31.03.10 crn adj-kpmg"/>
      <sheetName val="QLRE - 31.03.11 perm adj"/>
      <sheetName val="QLFS-ConPL-31.03.10-per kpmg"/>
      <sheetName val="QLFS Per Adj-31.3.09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crease in invest insub-sep'09"/>
      <sheetName val="QLres-invest in Sub-sep09"/>
      <sheetName val=" QLFS Per Adj-up to 2008"/>
      <sheetName val="QLRE Per Adj-to 31.3.08"/>
      <sheetName val=" QLRE - per adj (BS)-31.3.09"/>
      <sheetName val="F6.04 - BS"/>
      <sheetName val="F6.05 - PL"/>
      <sheetName val="Sheet3"/>
    </sheetNames>
    <sheetDataSet>
      <sheetData sheetId="4">
        <row r="69">
          <cell r="AH69">
            <v>-51998.164887125604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5">
      <pane xSplit="6" ySplit="11" topLeftCell="G29" activePane="bottomRight" state="frozen"/>
      <selection pane="topLeft" activeCell="A5" sqref="A5"/>
      <selection pane="topRight" activeCell="G5" sqref="G5"/>
      <selection pane="bottomLeft" activeCell="A16" sqref="A16"/>
      <selection pane="bottomRight" activeCell="K41" sqref="K41"/>
    </sheetView>
  </sheetViews>
  <sheetFormatPr defaultColWidth="9.140625" defaultRowHeight="12.75"/>
  <cols>
    <col min="3" max="3" width="13.140625" style="0" customWidth="1"/>
    <col min="4" max="4" width="20.421875" style="0" customWidth="1"/>
    <col min="5" max="5" width="10.28125" style="0" bestFit="1" customWidth="1"/>
    <col min="6" max="6" width="12.28125" style="0" customWidth="1"/>
    <col min="7" max="7" width="20.8515625" style="0" customWidth="1"/>
    <col min="8" max="8" width="10.28125" style="0" customWidth="1"/>
    <col min="9" max="9" width="21.00390625" style="8" customWidth="1"/>
    <col min="10" max="10" width="10.421875" style="0" customWidth="1"/>
    <col min="11" max="11" width="13.421875" style="0" customWidth="1"/>
    <col min="12" max="12" width="18.28125" style="0" customWidth="1"/>
    <col min="13" max="13" width="12.00390625" style="0" customWidth="1"/>
    <col min="14" max="14" width="23.00390625" style="8" customWidth="1"/>
    <col min="15" max="15" width="10.57421875" style="0" customWidth="1"/>
  </cols>
  <sheetData>
    <row r="1" spans="1:14" s="41" customFormat="1" ht="26.25">
      <c r="A1" s="40" t="s">
        <v>211</v>
      </c>
      <c r="I1" s="85"/>
      <c r="N1" s="85"/>
    </row>
    <row r="2" spans="1:14" s="41" customFormat="1" ht="23.25">
      <c r="A2" s="42" t="s">
        <v>3</v>
      </c>
      <c r="I2" s="85"/>
      <c r="N2" s="85"/>
    </row>
    <row r="3" spans="1:14" s="41" customFormat="1" ht="23.25">
      <c r="A3" s="43"/>
      <c r="I3" s="85"/>
      <c r="N3" s="85"/>
    </row>
    <row r="4" spans="1:14" s="41" customFormat="1" ht="23.25">
      <c r="A4" s="42" t="s">
        <v>279</v>
      </c>
      <c r="I4" s="85"/>
      <c r="N4" s="85"/>
    </row>
    <row r="5" spans="1:14" s="41" customFormat="1" ht="23.25">
      <c r="A5" s="43"/>
      <c r="I5" s="85"/>
      <c r="N5" s="85"/>
    </row>
    <row r="6" spans="1:14" s="41" customFormat="1" ht="23.25">
      <c r="A6" s="43"/>
      <c r="I6" s="85"/>
      <c r="N6" s="85"/>
    </row>
    <row r="7" spans="1:14" s="41" customFormat="1" ht="23.25">
      <c r="A7" s="44" t="s">
        <v>280</v>
      </c>
      <c r="B7" s="43"/>
      <c r="C7" s="43"/>
      <c r="D7" s="43"/>
      <c r="E7" s="43"/>
      <c r="F7" s="43"/>
      <c r="G7" s="43"/>
      <c r="H7" s="43"/>
      <c r="I7" s="87"/>
      <c r="J7" s="43"/>
      <c r="K7" s="43"/>
      <c r="L7" s="43"/>
      <c r="M7" s="43"/>
      <c r="N7" s="87"/>
    </row>
    <row r="8" spans="1:14" ht="15.75">
      <c r="A8" s="4"/>
      <c r="B8" s="7"/>
      <c r="C8" s="7"/>
      <c r="D8" s="7"/>
      <c r="E8" s="7"/>
      <c r="F8" s="7"/>
      <c r="G8" s="7"/>
      <c r="H8" s="7"/>
      <c r="I8" s="142"/>
      <c r="J8" s="7"/>
      <c r="K8" s="7"/>
      <c r="L8" s="7"/>
      <c r="M8" s="7"/>
      <c r="N8" s="142"/>
    </row>
    <row r="9" spans="1:14" s="47" customFormat="1" ht="18.75">
      <c r="A9" s="1"/>
      <c r="B9" s="1"/>
      <c r="C9" s="1"/>
      <c r="D9" s="1"/>
      <c r="E9" s="1"/>
      <c r="F9" s="1"/>
      <c r="G9" s="45"/>
      <c r="H9" s="1"/>
      <c r="I9" s="356"/>
      <c r="J9" s="46"/>
      <c r="K9" s="1"/>
      <c r="L9" s="45"/>
      <c r="M9" s="1"/>
      <c r="N9" s="356"/>
    </row>
    <row r="10" spans="1:14" s="47" customFormat="1" ht="18.75">
      <c r="A10" s="1"/>
      <c r="B10" s="1"/>
      <c r="C10" s="1"/>
      <c r="D10" s="1"/>
      <c r="E10" s="1"/>
      <c r="F10" s="1"/>
      <c r="G10" s="455" t="s">
        <v>4</v>
      </c>
      <c r="H10" s="456"/>
      <c r="I10" s="457"/>
      <c r="J10" s="46"/>
      <c r="K10" s="5"/>
      <c r="L10" s="455" t="s">
        <v>5</v>
      </c>
      <c r="M10" s="456"/>
      <c r="N10" s="457"/>
    </row>
    <row r="11" spans="1:14" s="47" customFormat="1" ht="18.75">
      <c r="A11" s="1"/>
      <c r="B11" s="1"/>
      <c r="C11" s="1"/>
      <c r="D11" s="1"/>
      <c r="E11" s="1"/>
      <c r="F11" s="1"/>
      <c r="G11" s="73" t="s">
        <v>6</v>
      </c>
      <c r="H11" s="48"/>
      <c r="I11" s="145" t="s">
        <v>7</v>
      </c>
      <c r="J11" s="46"/>
      <c r="K11" s="5"/>
      <c r="L11" s="48" t="s">
        <v>6</v>
      </c>
      <c r="M11" s="49"/>
      <c r="N11" s="145" t="s">
        <v>8</v>
      </c>
    </row>
    <row r="12" spans="1:14" s="47" customFormat="1" ht="18.75">
      <c r="A12" s="1"/>
      <c r="B12" s="1"/>
      <c r="C12" s="1"/>
      <c r="D12" s="1"/>
      <c r="E12" s="1"/>
      <c r="F12" s="1"/>
      <c r="G12" s="74" t="s">
        <v>9</v>
      </c>
      <c r="H12" s="50"/>
      <c r="I12" s="147" t="s">
        <v>9</v>
      </c>
      <c r="J12" s="46"/>
      <c r="K12" s="5"/>
      <c r="L12" s="51" t="s">
        <v>9</v>
      </c>
      <c r="M12" s="52"/>
      <c r="N12" s="148" t="s">
        <v>10</v>
      </c>
    </row>
    <row r="13" spans="1:14" s="47" customFormat="1" ht="18.75">
      <c r="A13" s="1"/>
      <c r="B13" s="1"/>
      <c r="C13" s="1"/>
      <c r="D13" s="1"/>
      <c r="E13" s="1"/>
      <c r="F13" s="1"/>
      <c r="G13" s="75" t="s">
        <v>152</v>
      </c>
      <c r="H13" s="51"/>
      <c r="I13" s="145" t="s">
        <v>152</v>
      </c>
      <c r="J13" s="46"/>
      <c r="K13" s="5"/>
      <c r="L13" s="48" t="s">
        <v>11</v>
      </c>
      <c r="M13" s="49"/>
      <c r="N13" s="145" t="s">
        <v>12</v>
      </c>
    </row>
    <row r="14" spans="1:14" s="47" customFormat="1" ht="18.75">
      <c r="A14" s="1"/>
      <c r="B14" s="1"/>
      <c r="C14" s="1"/>
      <c r="D14" s="1"/>
      <c r="E14" s="1"/>
      <c r="F14" s="1"/>
      <c r="G14" s="73" t="s">
        <v>281</v>
      </c>
      <c r="H14" s="51"/>
      <c r="I14" s="148" t="s">
        <v>257</v>
      </c>
      <c r="J14" s="46"/>
      <c r="K14" s="5"/>
      <c r="L14" s="73" t="s">
        <v>281</v>
      </c>
      <c r="M14" s="51"/>
      <c r="N14" s="148" t="s">
        <v>257</v>
      </c>
    </row>
    <row r="15" spans="1:14" s="47" customFormat="1" ht="18.75">
      <c r="A15" s="1"/>
      <c r="B15" s="1"/>
      <c r="C15" s="1"/>
      <c r="D15" s="1"/>
      <c r="E15" s="1"/>
      <c r="F15" s="6" t="s">
        <v>159</v>
      </c>
      <c r="G15" s="76" t="s">
        <v>282</v>
      </c>
      <c r="H15" s="52"/>
      <c r="I15" s="152" t="s">
        <v>251</v>
      </c>
      <c r="J15" s="53"/>
      <c r="K15" s="6" t="s">
        <v>159</v>
      </c>
      <c r="L15" s="76" t="s">
        <v>282</v>
      </c>
      <c r="M15" s="52"/>
      <c r="N15" s="152" t="s">
        <v>251</v>
      </c>
    </row>
    <row r="16" spans="1:14" s="47" customFormat="1" ht="37.5" customHeight="1">
      <c r="A16" s="1"/>
      <c r="B16" s="1"/>
      <c r="C16" s="1"/>
      <c r="D16" s="1"/>
      <c r="E16" s="1"/>
      <c r="F16" s="54" t="s">
        <v>160</v>
      </c>
      <c r="G16" s="74" t="s">
        <v>2</v>
      </c>
      <c r="H16" s="50"/>
      <c r="I16" s="147" t="s">
        <v>2</v>
      </c>
      <c r="J16" s="46"/>
      <c r="K16" s="54" t="s">
        <v>160</v>
      </c>
      <c r="L16" s="50" t="s">
        <v>2</v>
      </c>
      <c r="M16" s="55"/>
      <c r="N16" s="147" t="s">
        <v>2</v>
      </c>
    </row>
    <row r="17" spans="1:14" s="47" customFormat="1" ht="18.75">
      <c r="A17" s="1"/>
      <c r="B17" s="1"/>
      <c r="C17" s="1"/>
      <c r="D17" s="1"/>
      <c r="E17" s="1"/>
      <c r="F17" s="1"/>
      <c r="G17" s="56"/>
      <c r="H17" s="56"/>
      <c r="I17" s="357"/>
      <c r="J17" s="57"/>
      <c r="K17" s="6"/>
      <c r="L17" s="58"/>
      <c r="M17" s="59"/>
      <c r="N17" s="160"/>
    </row>
    <row r="18" spans="1:14" s="47" customFormat="1" ht="18.75">
      <c r="A18" s="1"/>
      <c r="B18" s="1"/>
      <c r="C18" s="1"/>
      <c r="D18" s="1"/>
      <c r="E18" s="1"/>
      <c r="F18" s="1"/>
      <c r="G18" s="59"/>
      <c r="H18" s="59"/>
      <c r="I18" s="160"/>
      <c r="J18" s="57"/>
      <c r="K18" s="1"/>
      <c r="L18" s="59"/>
      <c r="M18" s="59"/>
      <c r="N18" s="160"/>
    </row>
    <row r="19" spans="1:14" s="47" customFormat="1" ht="21">
      <c r="A19" s="1"/>
      <c r="B19" s="431" t="s">
        <v>13</v>
      </c>
      <c r="C19" s="432"/>
      <c r="D19" s="432"/>
      <c r="E19" s="432"/>
      <c r="F19" s="433">
        <f>SUM(G19-I19)/I19</f>
        <v>0.1275283108709604</v>
      </c>
      <c r="G19" s="434">
        <f>SUM('Bursa notes-30.6.14'!C19)</f>
        <v>653556</v>
      </c>
      <c r="H19" s="435"/>
      <c r="I19" s="434">
        <v>579636</v>
      </c>
      <c r="J19" s="436"/>
      <c r="K19" s="433">
        <f>SUM(L19-N19)/N19</f>
        <v>0.1275283108709604</v>
      </c>
      <c r="L19" s="434">
        <f>SUM(G19)</f>
        <v>653556</v>
      </c>
      <c r="M19" s="437"/>
      <c r="N19" s="434">
        <f>SUM(I19)</f>
        <v>579636</v>
      </c>
    </row>
    <row r="20" spans="1:14" s="47" customFormat="1" ht="18.75">
      <c r="A20" s="1"/>
      <c r="B20" s="5"/>
      <c r="C20" s="1"/>
      <c r="D20" s="1"/>
      <c r="E20" s="1"/>
      <c r="F20" s="133"/>
      <c r="G20" s="59"/>
      <c r="H20" s="59"/>
      <c r="I20" s="161"/>
      <c r="J20" s="61"/>
      <c r="K20" s="133"/>
      <c r="L20" s="62"/>
      <c r="M20" s="62"/>
      <c r="N20" s="161"/>
    </row>
    <row r="21" spans="1:14" s="47" customFormat="1" ht="18.75">
      <c r="A21" s="1"/>
      <c r="B21" s="5"/>
      <c r="C21" s="1"/>
      <c r="D21" s="1"/>
      <c r="E21" s="1"/>
      <c r="F21" s="133"/>
      <c r="G21" s="59"/>
      <c r="H21" s="59"/>
      <c r="I21" s="161"/>
      <c r="J21" s="61"/>
      <c r="K21" s="133"/>
      <c r="L21" s="62"/>
      <c r="M21" s="62"/>
      <c r="N21" s="161"/>
    </row>
    <row r="22" spans="1:14" s="47" customFormat="1" ht="18.75">
      <c r="A22" s="1"/>
      <c r="B22" s="5" t="s">
        <v>14</v>
      </c>
      <c r="C22" s="1"/>
      <c r="D22" s="1"/>
      <c r="E22" s="1"/>
      <c r="F22" s="70">
        <f>SUM(G22-I22)/I22</f>
        <v>0.04539915758798914</v>
      </c>
      <c r="G22" s="60">
        <f>SUM(G32-G28-G26-G30-G24)</f>
        <v>68323.10734332062</v>
      </c>
      <c r="H22" s="59"/>
      <c r="I22" s="161">
        <f>SUM(I32-I28-I26-I30-I24)</f>
        <v>65356</v>
      </c>
      <c r="J22" s="61"/>
      <c r="K22" s="70">
        <f>SUM(L22-N22)/N22</f>
        <v>0.04539915758798914</v>
      </c>
      <c r="L22" s="67">
        <f>SUM(G22)</f>
        <v>68323.10734332062</v>
      </c>
      <c r="M22" s="62"/>
      <c r="N22" s="161">
        <f>SUM(I22)</f>
        <v>65356</v>
      </c>
    </row>
    <row r="23" spans="1:14" s="47" customFormat="1" ht="18.75">
      <c r="A23" s="1"/>
      <c r="B23" s="5"/>
      <c r="C23" s="1"/>
      <c r="D23" s="1"/>
      <c r="E23" s="1"/>
      <c r="F23" s="70"/>
      <c r="G23" s="59"/>
      <c r="H23" s="59"/>
      <c r="I23" s="161"/>
      <c r="J23" s="61"/>
      <c r="K23" s="70"/>
      <c r="L23" s="67"/>
      <c r="M23" s="62"/>
      <c r="N23" s="161"/>
    </row>
    <row r="24" spans="1:14" s="47" customFormat="1" ht="18.75">
      <c r="A24" s="1"/>
      <c r="B24" s="5" t="s">
        <v>15</v>
      </c>
      <c r="C24" s="1"/>
      <c r="D24" s="1"/>
      <c r="E24" s="1"/>
      <c r="F24" s="70">
        <f>SUM(G24-I24)/I24</f>
        <v>0.1769403543798353</v>
      </c>
      <c r="G24" s="67">
        <v>-18864</v>
      </c>
      <c r="H24" s="59"/>
      <c r="I24" s="164">
        <v>-16028</v>
      </c>
      <c r="J24" s="61"/>
      <c r="K24" s="70">
        <f>SUM(L24-N24)/N24</f>
        <v>0.1769403543798353</v>
      </c>
      <c r="L24" s="67">
        <f>SUM(G24)</f>
        <v>-18864</v>
      </c>
      <c r="M24" s="62"/>
      <c r="N24" s="164">
        <f>SUM(I24)</f>
        <v>-16028</v>
      </c>
    </row>
    <row r="25" spans="1:14" s="47" customFormat="1" ht="18.75">
      <c r="A25" s="1"/>
      <c r="B25" s="5"/>
      <c r="C25" s="1"/>
      <c r="D25" s="1"/>
      <c r="E25" s="1"/>
      <c r="F25" s="133"/>
      <c r="G25" s="64"/>
      <c r="H25" s="59"/>
      <c r="I25" s="163"/>
      <c r="J25" s="65"/>
      <c r="K25" s="133"/>
      <c r="L25" s="67"/>
      <c r="M25" s="62"/>
      <c r="N25" s="161"/>
    </row>
    <row r="26" spans="1:14" s="47" customFormat="1" ht="18.75">
      <c r="A26" s="1"/>
      <c r="B26" s="5" t="s">
        <v>16</v>
      </c>
      <c r="C26" s="1"/>
      <c r="D26" s="1"/>
      <c r="E26" s="1"/>
      <c r="F26" s="70">
        <f>SUM(G26-I26)/I26</f>
        <v>2.072936660268714</v>
      </c>
      <c r="G26" s="64">
        <v>1601</v>
      </c>
      <c r="H26" s="59"/>
      <c r="I26" s="163">
        <v>521</v>
      </c>
      <c r="J26" s="65"/>
      <c r="K26" s="70">
        <f>SUM(L26-N26)/N26</f>
        <v>2.072936660268714</v>
      </c>
      <c r="L26" s="67">
        <f>SUM(G26)</f>
        <v>1601</v>
      </c>
      <c r="M26" s="62"/>
      <c r="N26" s="161">
        <f>SUM(I26)</f>
        <v>521</v>
      </c>
    </row>
    <row r="27" spans="1:14" s="47" customFormat="1" ht="18.75">
      <c r="A27" s="1"/>
      <c r="B27" s="5"/>
      <c r="C27" s="1"/>
      <c r="D27" s="1"/>
      <c r="E27" s="1"/>
      <c r="F27" s="133"/>
      <c r="G27" s="59"/>
      <c r="H27" s="59"/>
      <c r="I27" s="163"/>
      <c r="J27" s="65"/>
      <c r="K27" s="133"/>
      <c r="L27" s="66"/>
      <c r="M27" s="62"/>
      <c r="N27" s="163"/>
    </row>
    <row r="28" spans="1:14" s="47" customFormat="1" ht="18.75">
      <c r="A28" s="1"/>
      <c r="B28" s="5" t="s">
        <v>199</v>
      </c>
      <c r="C28" s="1"/>
      <c r="D28" s="1"/>
      <c r="E28" s="1"/>
      <c r="F28" s="70">
        <f>SUM(G28-I28)/I28</f>
        <v>-0.3365220362145542</v>
      </c>
      <c r="G28" s="64">
        <v>-5826</v>
      </c>
      <c r="H28" s="59"/>
      <c r="I28" s="163">
        <v>-8781</v>
      </c>
      <c r="J28" s="65"/>
      <c r="K28" s="70">
        <f>SUM(L28-N28)/N28</f>
        <v>-0.3365220362145542</v>
      </c>
      <c r="L28" s="67">
        <f>SUM(G28)</f>
        <v>-5826</v>
      </c>
      <c r="M28" s="62"/>
      <c r="N28" s="164">
        <f>SUM(I28)</f>
        <v>-8781</v>
      </c>
    </row>
    <row r="29" spans="1:14" s="47" customFormat="1" ht="18.75">
      <c r="A29" s="1"/>
      <c r="B29" s="5"/>
      <c r="C29" s="1"/>
      <c r="D29" s="1"/>
      <c r="E29" s="1"/>
      <c r="F29" s="70"/>
      <c r="G29" s="59"/>
      <c r="H29" s="59"/>
      <c r="I29" s="163"/>
      <c r="J29" s="65"/>
      <c r="K29" s="133"/>
      <c r="L29" s="66"/>
      <c r="M29" s="62"/>
      <c r="N29" s="163"/>
    </row>
    <row r="30" spans="1:14" s="47" customFormat="1" ht="21">
      <c r="A30" s="1"/>
      <c r="B30" s="5" t="s">
        <v>219</v>
      </c>
      <c r="C30" s="1"/>
      <c r="D30" s="1"/>
      <c r="E30" s="1"/>
      <c r="F30" s="70"/>
      <c r="G30" s="68">
        <v>5099</v>
      </c>
      <c r="H30" s="59"/>
      <c r="I30" s="358">
        <v>2657</v>
      </c>
      <c r="J30" s="69"/>
      <c r="K30" s="70"/>
      <c r="L30" s="68">
        <f>SUM(G30)</f>
        <v>5099</v>
      </c>
      <c r="M30" s="62"/>
      <c r="N30" s="358">
        <f>SUM(I30)</f>
        <v>2657</v>
      </c>
    </row>
    <row r="31" spans="1:14" s="47" customFormat="1" ht="18.75">
      <c r="A31" s="1"/>
      <c r="B31" s="5"/>
      <c r="C31" s="1"/>
      <c r="D31" s="1"/>
      <c r="E31" s="1"/>
      <c r="F31" s="133"/>
      <c r="G31" s="59"/>
      <c r="H31" s="59"/>
      <c r="I31" s="161"/>
      <c r="J31" s="61"/>
      <c r="K31" s="133"/>
      <c r="L31" s="66"/>
      <c r="M31" s="62"/>
      <c r="N31" s="161"/>
    </row>
    <row r="32" spans="1:14" s="47" customFormat="1" ht="19.5" thickBot="1">
      <c r="A32" s="1"/>
      <c r="B32" s="431" t="s">
        <v>17</v>
      </c>
      <c r="C32" s="432"/>
      <c r="D32" s="432"/>
      <c r="E32" s="432"/>
      <c r="F32" s="433">
        <f>SUM(G32-I32)/I32</f>
        <v>0.15112881288326188</v>
      </c>
      <c r="G32" s="438">
        <f>SUM('[2]Bursa notes-30.6.14'!$C$29)</f>
        <v>50333.107343320626</v>
      </c>
      <c r="H32" s="438"/>
      <c r="I32" s="438">
        <v>43725</v>
      </c>
      <c r="J32" s="439"/>
      <c r="K32" s="433">
        <f>SUM(L32-N32)/N32</f>
        <v>0.15112881288326188</v>
      </c>
      <c r="L32" s="440">
        <f>SUM(G32)</f>
        <v>50333.107343320626</v>
      </c>
      <c r="M32" s="438"/>
      <c r="N32" s="438">
        <f>SUM(N22:N30)</f>
        <v>43725</v>
      </c>
    </row>
    <row r="33" spans="1:15" s="47" customFormat="1" ht="31.5">
      <c r="A33" s="1"/>
      <c r="B33" s="5"/>
      <c r="C33" s="1"/>
      <c r="D33" s="1"/>
      <c r="E33" s="1"/>
      <c r="F33" s="133"/>
      <c r="G33" s="59"/>
      <c r="H33" s="89" t="s">
        <v>164</v>
      </c>
      <c r="I33" s="161"/>
      <c r="J33" s="136" t="s">
        <v>164</v>
      </c>
      <c r="K33" s="133"/>
      <c r="L33" s="66"/>
      <c r="M33" s="89" t="s">
        <v>164</v>
      </c>
      <c r="N33" s="161"/>
      <c r="O33" s="89" t="s">
        <v>164</v>
      </c>
    </row>
    <row r="34" spans="1:15" s="47" customFormat="1" ht="21.75" thickBot="1">
      <c r="A34" s="1"/>
      <c r="B34" s="5" t="s">
        <v>18</v>
      </c>
      <c r="C34" s="1"/>
      <c r="D34" s="54"/>
      <c r="E34" s="63"/>
      <c r="F34" s="134"/>
      <c r="G34" s="71">
        <v>-10158</v>
      </c>
      <c r="H34" s="135">
        <f>-SUM(G34/G32)</f>
        <v>0.20181547566122998</v>
      </c>
      <c r="I34" s="359">
        <v>-7964</v>
      </c>
      <c r="J34" s="135">
        <f>-SUM(I34/I32)</f>
        <v>0.18213836477987422</v>
      </c>
      <c r="K34" s="134"/>
      <c r="L34" s="71">
        <f>SUM(G34)</f>
        <v>-10158</v>
      </c>
      <c r="M34" s="135">
        <f>-SUM(L34/L32)</f>
        <v>0.20181547566122998</v>
      </c>
      <c r="N34" s="165">
        <f>SUM(I34)</f>
        <v>-7964</v>
      </c>
      <c r="O34" s="135">
        <f>-SUM(N34/N32)</f>
        <v>0.18213836477987422</v>
      </c>
    </row>
    <row r="35" spans="1:15" s="47" customFormat="1" ht="19.5" thickBot="1">
      <c r="A35" s="1"/>
      <c r="B35" s="5" t="s">
        <v>138</v>
      </c>
      <c r="C35" s="1"/>
      <c r="D35" s="1"/>
      <c r="E35" s="1"/>
      <c r="F35" s="70">
        <f>SUM(G35-I35)/I35</f>
        <v>0.12343355452366057</v>
      </c>
      <c r="G35" s="77">
        <f>SUM(G32:G34)</f>
        <v>40175.107343320626</v>
      </c>
      <c r="H35" s="60"/>
      <c r="I35" s="360">
        <f>SUM(I32:I34)</f>
        <v>35761</v>
      </c>
      <c r="J35" s="60"/>
      <c r="K35" s="70">
        <f>SUM(L35-N35)/N35</f>
        <v>0.12343355452366057</v>
      </c>
      <c r="L35" s="77">
        <f>SUM(L32:L34)</f>
        <v>40175.107343320626</v>
      </c>
      <c r="M35" s="60"/>
      <c r="N35" s="360">
        <f>SUM(N32:N34)</f>
        <v>35761</v>
      </c>
      <c r="O35" s="60"/>
    </row>
    <row r="36" spans="1:15" s="47" customFormat="1" ht="19.5" thickTop="1">
      <c r="A36" s="1"/>
      <c r="B36" s="5"/>
      <c r="C36" s="1"/>
      <c r="D36" s="1"/>
      <c r="E36" s="1"/>
      <c r="F36" s="133"/>
      <c r="G36" s="59"/>
      <c r="H36" s="59"/>
      <c r="I36" s="161"/>
      <c r="J36" s="59"/>
      <c r="K36" s="133"/>
      <c r="L36" s="62"/>
      <c r="M36" s="59"/>
      <c r="N36" s="161"/>
      <c r="O36" s="59"/>
    </row>
    <row r="37" spans="1:15" s="47" customFormat="1" ht="18.75">
      <c r="A37" s="1"/>
      <c r="B37" s="5" t="s">
        <v>139</v>
      </c>
      <c r="C37" s="1"/>
      <c r="D37" s="1"/>
      <c r="E37" s="1"/>
      <c r="F37" s="133"/>
      <c r="G37" s="59"/>
      <c r="H37" s="59"/>
      <c r="I37" s="161"/>
      <c r="J37" s="59"/>
      <c r="K37" s="133"/>
      <c r="L37" s="62"/>
      <c r="M37" s="59"/>
      <c r="N37" s="161"/>
      <c r="O37" s="59"/>
    </row>
    <row r="38" spans="1:15" s="47" customFormat="1" ht="19.5" thickBot="1">
      <c r="A38" s="1"/>
      <c r="B38" s="431" t="s">
        <v>140</v>
      </c>
      <c r="C38" s="432"/>
      <c r="D38" s="432"/>
      <c r="E38" s="432"/>
      <c r="F38" s="433">
        <f>SUM(G38-I38)/I38</f>
        <v>0.15471422196116127</v>
      </c>
      <c r="G38" s="440">
        <f>SUM(G35-G39)</f>
        <v>40356.107343320626</v>
      </c>
      <c r="H38" s="433"/>
      <c r="I38" s="440">
        <f>SUM(I35-I39)</f>
        <v>34949</v>
      </c>
      <c r="J38" s="441"/>
      <c r="K38" s="433">
        <f>SUM(L38-N38)/N38</f>
        <v>0.15471422196116127</v>
      </c>
      <c r="L38" s="440">
        <f>SUM(L35-L39)</f>
        <v>40356.107343320626</v>
      </c>
      <c r="M38" s="433"/>
      <c r="N38" s="440">
        <f>SUM(I38)</f>
        <v>34949</v>
      </c>
      <c r="O38" s="166"/>
    </row>
    <row r="39" spans="1:15" s="47" customFormat="1" ht="18.75">
      <c r="A39" s="1"/>
      <c r="B39" s="5" t="s">
        <v>141</v>
      </c>
      <c r="C39" s="1"/>
      <c r="D39" s="54"/>
      <c r="E39" s="63"/>
      <c r="F39" s="134"/>
      <c r="G39" s="64">
        <v>-181</v>
      </c>
      <c r="H39" s="90">
        <f>SUM(G39/G32)</f>
        <v>-0.003596042635822271</v>
      </c>
      <c r="I39" s="164">
        <v>812</v>
      </c>
      <c r="J39" s="90">
        <f>SUM(I39/I32)</f>
        <v>0.018570611778158948</v>
      </c>
      <c r="K39" s="134"/>
      <c r="L39" s="67">
        <f>SUM(G39)</f>
        <v>-181</v>
      </c>
      <c r="M39" s="90">
        <f>SUM(L39/L32)</f>
        <v>-0.003596042635822271</v>
      </c>
      <c r="N39" s="164">
        <f>SUM(I39)</f>
        <v>812</v>
      </c>
      <c r="O39" s="90">
        <f>SUM(N39/N32)</f>
        <v>0.018570611778158948</v>
      </c>
    </row>
    <row r="40" spans="1:15" s="47" customFormat="1" ht="32.25" thickBot="1">
      <c r="A40" s="1"/>
      <c r="B40" s="5"/>
      <c r="C40" s="1"/>
      <c r="D40" s="1"/>
      <c r="E40" s="1"/>
      <c r="F40" s="133"/>
      <c r="G40" s="59"/>
      <c r="H40" s="91" t="s">
        <v>165</v>
      </c>
      <c r="I40" s="160"/>
      <c r="J40" s="137" t="s">
        <v>165</v>
      </c>
      <c r="K40" s="133"/>
      <c r="L40" s="62"/>
      <c r="M40" s="91" t="s">
        <v>165</v>
      </c>
      <c r="N40" s="359"/>
      <c r="O40" s="91" t="s">
        <v>165</v>
      </c>
    </row>
    <row r="41" spans="1:14" s="47" customFormat="1" ht="19.5" thickBot="1">
      <c r="A41" s="1"/>
      <c r="B41" s="5" t="s">
        <v>138</v>
      </c>
      <c r="C41" s="1"/>
      <c r="D41" s="1"/>
      <c r="E41" s="1"/>
      <c r="F41" s="70"/>
      <c r="G41" s="72">
        <f>SUM(G38:G40)</f>
        <v>40175.107343320626</v>
      </c>
      <c r="H41" s="59"/>
      <c r="I41" s="167">
        <f>SUM(I38:I40)</f>
        <v>35761</v>
      </c>
      <c r="J41" s="61"/>
      <c r="K41" s="70"/>
      <c r="L41" s="72">
        <f>SUM(L38:L40)</f>
        <v>40175.107343320626</v>
      </c>
      <c r="M41" s="62"/>
      <c r="N41" s="167">
        <f>SUM(N38:N40)</f>
        <v>35761</v>
      </c>
    </row>
    <row r="42" spans="1:14" s="47" customFormat="1" ht="19.5" thickTop="1">
      <c r="A42" s="1"/>
      <c r="B42" s="5"/>
      <c r="C42" s="1"/>
      <c r="D42" s="1"/>
      <c r="E42" s="1"/>
      <c r="F42" s="1"/>
      <c r="G42" s="60"/>
      <c r="H42" s="59"/>
      <c r="I42" s="161"/>
      <c r="J42" s="61"/>
      <c r="K42" s="133"/>
      <c r="L42" s="60"/>
      <c r="M42" s="62"/>
      <c r="N42" s="161"/>
    </row>
    <row r="43" spans="1:14" s="47" customFormat="1" ht="19.5" thickBot="1">
      <c r="A43" s="1"/>
      <c r="B43" s="12" t="s">
        <v>137</v>
      </c>
      <c r="C43" s="39"/>
      <c r="D43" s="39"/>
      <c r="E43" s="39"/>
      <c r="F43" s="166">
        <f>SUM(G43-I43)/I43</f>
        <v>0.08890416731740557</v>
      </c>
      <c r="G43" s="361">
        <v>1248029</v>
      </c>
      <c r="H43" s="160"/>
      <c r="I43" s="361">
        <v>1146133</v>
      </c>
      <c r="J43" s="442"/>
      <c r="K43" s="166">
        <f>SUM(L43-N43)/N43</f>
        <v>0.08890416731740557</v>
      </c>
      <c r="L43" s="443">
        <f>SUM(G43)</f>
        <v>1248029</v>
      </c>
      <c r="M43" s="162"/>
      <c r="N43" s="361">
        <f>SUM(I43)</f>
        <v>1146133</v>
      </c>
    </row>
    <row r="44" spans="1:14" s="47" customFormat="1" ht="19.5" thickTop="1">
      <c r="A44" s="1"/>
      <c r="B44" s="5"/>
      <c r="C44" s="1"/>
      <c r="D44" s="1"/>
      <c r="E44" s="1"/>
      <c r="F44" s="1"/>
      <c r="G44" s="67"/>
      <c r="H44" s="59"/>
      <c r="I44" s="164"/>
      <c r="J44" s="78"/>
      <c r="K44" s="133"/>
      <c r="L44" s="62"/>
      <c r="M44" s="62"/>
      <c r="N44" s="162"/>
    </row>
    <row r="45" spans="1:14" s="47" customFormat="1" ht="18.75">
      <c r="A45" s="1"/>
      <c r="B45" s="5" t="s">
        <v>19</v>
      </c>
      <c r="C45" s="1"/>
      <c r="D45" s="1"/>
      <c r="E45" s="1"/>
      <c r="F45" s="1"/>
      <c r="G45" s="59"/>
      <c r="H45" s="59"/>
      <c r="I45" s="160"/>
      <c r="J45" s="57"/>
      <c r="K45" s="133"/>
      <c r="L45" s="62"/>
      <c r="M45" s="62"/>
      <c r="N45" s="162"/>
    </row>
    <row r="46" spans="1:15" s="47" customFormat="1" ht="19.5" thickBot="1">
      <c r="A46" s="1"/>
      <c r="B46" s="431" t="s">
        <v>20</v>
      </c>
      <c r="C46" s="432"/>
      <c r="D46" s="432"/>
      <c r="E46" s="432"/>
      <c r="F46" s="433">
        <f>SUM(G46-I46)/I46</f>
        <v>0.06043695728145069</v>
      </c>
      <c r="G46" s="444">
        <f>SUM(G38/G43)*100</f>
        <v>3.2335873079327984</v>
      </c>
      <c r="H46" s="445"/>
      <c r="I46" s="444">
        <f>SUM(I38/I43)*100</f>
        <v>3.0492970711078033</v>
      </c>
      <c r="J46" s="446"/>
      <c r="K46" s="433">
        <f>SUM(L46-N46)/N46</f>
        <v>0.06043695728145069</v>
      </c>
      <c r="L46" s="447">
        <f>SUM(G46)</f>
        <v>3.2335873079327984</v>
      </c>
      <c r="M46" s="445"/>
      <c r="N46" s="444">
        <f>SUM(N38/N43)*100</f>
        <v>3.0492970711078033</v>
      </c>
      <c r="O46" s="20"/>
    </row>
    <row r="47" spans="1:14" s="47" customFormat="1" ht="19.5" thickTop="1">
      <c r="A47" s="1"/>
      <c r="B47" s="5"/>
      <c r="C47" s="1"/>
      <c r="D47" s="1"/>
      <c r="E47" s="1"/>
      <c r="F47" s="1"/>
      <c r="G47" s="59"/>
      <c r="H47" s="59"/>
      <c r="I47" s="160"/>
      <c r="J47" s="57"/>
      <c r="K47" s="1"/>
      <c r="L47" s="62"/>
      <c r="M47" s="62"/>
      <c r="N47" s="162"/>
    </row>
    <row r="48" spans="1:14" s="47" customFormat="1" ht="19.5" thickBot="1">
      <c r="A48" s="1"/>
      <c r="B48" s="5" t="s">
        <v>21</v>
      </c>
      <c r="C48" s="1"/>
      <c r="D48" s="1"/>
      <c r="E48" s="1"/>
      <c r="F48" s="1"/>
      <c r="G48" s="79" t="s">
        <v>22</v>
      </c>
      <c r="H48" s="59"/>
      <c r="I48" s="362" t="s">
        <v>22</v>
      </c>
      <c r="J48" s="80"/>
      <c r="K48" s="1"/>
      <c r="L48" s="81" t="str">
        <f>'[1]Condensed PL-31.3.2005-final'!F44</f>
        <v>NA</v>
      </c>
      <c r="M48" s="62"/>
      <c r="N48" s="364" t="s">
        <v>22</v>
      </c>
    </row>
    <row r="49" spans="1:14" s="47" customFormat="1" ht="19.5" thickTop="1">
      <c r="A49" s="1"/>
      <c r="B49" s="1"/>
      <c r="C49" s="1"/>
      <c r="D49" s="1"/>
      <c r="E49" s="1"/>
      <c r="F49" s="1"/>
      <c r="G49" s="82"/>
      <c r="H49" s="82"/>
      <c r="I49" s="363"/>
      <c r="J49" s="57"/>
      <c r="K49" s="6"/>
      <c r="L49" s="83"/>
      <c r="M49" s="83"/>
      <c r="N49" s="365"/>
    </row>
    <row r="50" spans="1:14" ht="15">
      <c r="A50" s="2"/>
      <c r="B50" s="2"/>
      <c r="C50" s="2"/>
      <c r="D50" s="2"/>
      <c r="E50" s="2"/>
      <c r="F50" s="2"/>
      <c r="G50" s="2"/>
      <c r="H50" s="2"/>
      <c r="I50" s="22"/>
      <c r="J50" s="2"/>
      <c r="K50" s="2"/>
      <c r="L50" s="2"/>
      <c r="M50" s="2"/>
      <c r="N50" s="22"/>
    </row>
    <row r="51" spans="1:14" ht="15.75">
      <c r="A51" s="2"/>
      <c r="B51" s="3" t="s">
        <v>293</v>
      </c>
      <c r="C51" s="2"/>
      <c r="D51" s="2"/>
      <c r="E51" s="2"/>
      <c r="F51" s="2"/>
      <c r="G51" s="2"/>
      <c r="H51" s="2"/>
      <c r="I51" s="22"/>
      <c r="J51" s="2"/>
      <c r="K51" s="2"/>
      <c r="L51" s="2"/>
      <c r="M51" s="2"/>
      <c r="N51" s="22"/>
    </row>
    <row r="52" spans="1:14" ht="15.75">
      <c r="A52" s="2"/>
      <c r="B52" s="11" t="s">
        <v>203</v>
      </c>
      <c r="C52" s="2"/>
      <c r="D52" s="2"/>
      <c r="E52" s="2"/>
      <c r="F52" s="2"/>
      <c r="G52" s="2"/>
      <c r="H52" s="2"/>
      <c r="I52" s="22"/>
      <c r="J52" s="2"/>
      <c r="K52" s="2"/>
      <c r="L52" s="2"/>
      <c r="M52" s="2"/>
      <c r="N52" s="22"/>
    </row>
    <row r="53" spans="1:14" ht="15.75">
      <c r="A53" s="2"/>
      <c r="B53" s="3" t="s">
        <v>23</v>
      </c>
      <c r="C53" s="2"/>
      <c r="D53" s="2"/>
      <c r="E53" s="2"/>
      <c r="F53" s="2"/>
      <c r="G53" s="2"/>
      <c r="H53" s="2"/>
      <c r="I53" s="22"/>
      <c r="J53" s="2"/>
      <c r="K53" s="2"/>
      <c r="L53" s="2"/>
      <c r="M53" s="2"/>
      <c r="N53" s="22"/>
    </row>
    <row r="54" spans="1:14" ht="15">
      <c r="A54" s="2"/>
      <c r="B54" s="2"/>
      <c r="C54" s="2"/>
      <c r="D54" s="2"/>
      <c r="E54" s="2"/>
      <c r="F54" s="2"/>
      <c r="G54" s="2"/>
      <c r="H54" s="2"/>
      <c r="I54" s="22"/>
      <c r="J54" s="2"/>
      <c r="K54" s="2"/>
      <c r="L54" s="2"/>
      <c r="M54" s="2"/>
      <c r="N54" s="22"/>
    </row>
    <row r="55" spans="2:14" ht="15">
      <c r="B55" s="2"/>
      <c r="C55" s="2"/>
      <c r="D55" s="2"/>
      <c r="E55" s="2"/>
      <c r="F55" s="2"/>
      <c r="G55" s="2"/>
      <c r="H55" s="2"/>
      <c r="I55" s="22"/>
      <c r="J55" s="2"/>
      <c r="K55" s="2"/>
      <c r="L55" s="2"/>
      <c r="M55" s="2"/>
      <c r="N55" s="22"/>
    </row>
    <row r="56" spans="2:14" ht="15">
      <c r="B56" s="2"/>
      <c r="C56" s="2"/>
      <c r="D56" s="2"/>
      <c r="E56" s="2"/>
      <c r="F56" s="2"/>
      <c r="G56" s="2"/>
      <c r="H56" s="2"/>
      <c r="I56" s="22"/>
      <c r="J56" s="2"/>
      <c r="K56" s="2"/>
      <c r="L56" s="2"/>
      <c r="M56" s="2"/>
      <c r="N56" s="22"/>
    </row>
    <row r="57" spans="2:14" ht="15">
      <c r="B57" s="2"/>
      <c r="C57" s="2"/>
      <c r="D57" s="2"/>
      <c r="E57" s="2"/>
      <c r="F57" s="2"/>
      <c r="G57" s="2"/>
      <c r="H57" s="2"/>
      <c r="I57" s="22"/>
      <c r="J57" s="2"/>
      <c r="K57" s="2"/>
      <c r="L57" s="2"/>
      <c r="M57" s="2"/>
      <c r="N57" s="22"/>
    </row>
    <row r="58" spans="2:14" ht="15">
      <c r="B58" s="2"/>
      <c r="C58" s="2"/>
      <c r="D58" s="2"/>
      <c r="E58" s="2"/>
      <c r="F58" s="2"/>
      <c r="G58" s="2"/>
      <c r="H58" s="2"/>
      <c r="I58" s="22"/>
      <c r="J58" s="2"/>
      <c r="K58" s="2"/>
      <c r="L58" s="2"/>
      <c r="M58" s="2"/>
      <c r="N58" s="22"/>
    </row>
    <row r="59" spans="2:14" ht="15">
      <c r="B59" s="2"/>
      <c r="C59" s="2"/>
      <c r="D59" s="2"/>
      <c r="E59" s="2"/>
      <c r="F59" s="2"/>
      <c r="G59" s="2"/>
      <c r="H59" s="2"/>
      <c r="I59" s="22"/>
      <c r="J59" s="2"/>
      <c r="K59" s="2"/>
      <c r="L59" s="2"/>
      <c r="M59" s="2"/>
      <c r="N59" s="22"/>
    </row>
    <row r="60" spans="2:14" ht="15">
      <c r="B60" s="2"/>
      <c r="C60" s="2"/>
      <c r="D60" s="2"/>
      <c r="E60" s="2"/>
      <c r="F60" s="2"/>
      <c r="G60" s="2"/>
      <c r="H60" s="2"/>
      <c r="I60" s="22"/>
      <c r="J60" s="2"/>
      <c r="K60" s="2"/>
      <c r="L60" s="2"/>
      <c r="M60" s="2"/>
      <c r="N60" s="22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95" zoomScaleNormal="95" zoomScalePageLayoutView="0" workbookViewId="0" topLeftCell="A1">
      <pane xSplit="6" ySplit="10" topLeftCell="G32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21" sqref="G21"/>
    </sheetView>
  </sheetViews>
  <sheetFormatPr defaultColWidth="9.140625" defaultRowHeight="12.75"/>
  <cols>
    <col min="1" max="2" width="9.140625" style="8" customWidth="1"/>
    <col min="3" max="3" width="13.140625" style="8" customWidth="1"/>
    <col min="4" max="4" width="20.421875" style="8" customWidth="1"/>
    <col min="5" max="5" width="9.57421875" style="8" customWidth="1"/>
    <col min="6" max="6" width="22.421875" style="8" customWidth="1"/>
    <col min="7" max="7" width="20.8515625" style="8" customWidth="1"/>
    <col min="8" max="8" width="10.28125" style="8" customWidth="1"/>
    <col min="9" max="9" width="23.7109375" style="8" customWidth="1"/>
    <col min="10" max="10" width="10.421875" style="8" customWidth="1"/>
    <col min="11" max="11" width="13.421875" style="8" customWidth="1"/>
    <col min="12" max="12" width="22.8515625" style="8" customWidth="1"/>
    <col min="13" max="13" width="12.00390625" style="8" customWidth="1"/>
    <col min="14" max="14" width="26.421875" style="8" customWidth="1"/>
    <col min="15" max="16384" width="9.140625" style="8" customWidth="1"/>
  </cols>
  <sheetData>
    <row r="1" s="85" customFormat="1" ht="26.25">
      <c r="A1" s="84" t="s">
        <v>211</v>
      </c>
    </row>
    <row r="2" s="85" customFormat="1" ht="23.25">
      <c r="A2" s="86" t="s">
        <v>3</v>
      </c>
    </row>
    <row r="3" s="85" customFormat="1" ht="23.25">
      <c r="A3" s="87"/>
    </row>
    <row r="4" s="85" customFormat="1" ht="23.25">
      <c r="A4" s="86" t="s">
        <v>279</v>
      </c>
    </row>
    <row r="5" s="85" customFormat="1" ht="23.25">
      <c r="A5" s="87"/>
    </row>
    <row r="6" s="85" customFormat="1" ht="23.25">
      <c r="A6" s="87"/>
    </row>
    <row r="7" spans="1:14" s="85" customFormat="1" ht="23.25">
      <c r="A7" s="88" t="s">
        <v>312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.75">
      <c r="A8" s="14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20" customFormat="1" ht="18.75">
      <c r="A9" s="39"/>
      <c r="B9" s="39"/>
      <c r="C9" s="39"/>
      <c r="D9" s="39"/>
      <c r="E9" s="39"/>
      <c r="F9" s="39"/>
      <c r="G9" s="143"/>
      <c r="H9" s="39"/>
      <c r="I9" s="356"/>
      <c r="J9" s="144"/>
      <c r="K9" s="39"/>
      <c r="L9" s="143"/>
      <c r="M9" s="39"/>
      <c r="N9" s="356"/>
    </row>
    <row r="10" spans="1:14" s="20" customFormat="1" ht="18.75">
      <c r="A10" s="39"/>
      <c r="B10" s="39"/>
      <c r="C10" s="39"/>
      <c r="D10" s="39"/>
      <c r="E10" s="39"/>
      <c r="F10" s="39"/>
      <c r="G10" s="458" t="s">
        <v>4</v>
      </c>
      <c r="H10" s="459"/>
      <c r="I10" s="460"/>
      <c r="J10" s="144"/>
      <c r="K10" s="12"/>
      <c r="L10" s="458" t="s">
        <v>5</v>
      </c>
      <c r="M10" s="459"/>
      <c r="N10" s="460"/>
    </row>
    <row r="11" spans="1:14" s="20" customFormat="1" ht="18.75">
      <c r="A11" s="39"/>
      <c r="B11" s="39"/>
      <c r="C11" s="39"/>
      <c r="D11" s="39"/>
      <c r="E11" s="39"/>
      <c r="F11" s="39"/>
      <c r="G11" s="145" t="s">
        <v>6</v>
      </c>
      <c r="H11" s="145"/>
      <c r="I11" s="145" t="s">
        <v>7</v>
      </c>
      <c r="J11" s="144"/>
      <c r="K11" s="12"/>
      <c r="L11" s="145" t="s">
        <v>6</v>
      </c>
      <c r="M11" s="146"/>
      <c r="N11" s="145" t="s">
        <v>8</v>
      </c>
    </row>
    <row r="12" spans="1:14" s="20" customFormat="1" ht="18.75">
      <c r="A12" s="39"/>
      <c r="B12" s="39"/>
      <c r="C12" s="39"/>
      <c r="D12" s="39"/>
      <c r="E12" s="39"/>
      <c r="F12" s="39"/>
      <c r="G12" s="147" t="s">
        <v>9</v>
      </c>
      <c r="H12" s="147"/>
      <c r="I12" s="147" t="s">
        <v>9</v>
      </c>
      <c r="J12" s="144"/>
      <c r="K12" s="12"/>
      <c r="L12" s="148" t="s">
        <v>9</v>
      </c>
      <c r="M12" s="149"/>
      <c r="N12" s="148" t="s">
        <v>10</v>
      </c>
    </row>
    <row r="13" spans="1:14" s="20" customFormat="1" ht="18.75">
      <c r="A13" s="39"/>
      <c r="B13" s="39"/>
      <c r="C13" s="39"/>
      <c r="D13" s="39"/>
      <c r="E13" s="39"/>
      <c r="F13" s="39"/>
      <c r="G13" s="145" t="s">
        <v>152</v>
      </c>
      <c r="H13" s="148"/>
      <c r="I13" s="145" t="s">
        <v>152</v>
      </c>
      <c r="J13" s="144"/>
      <c r="K13" s="12"/>
      <c r="L13" s="145" t="s">
        <v>152</v>
      </c>
      <c r="M13" s="148"/>
      <c r="N13" s="145" t="s">
        <v>152</v>
      </c>
    </row>
    <row r="14" spans="1:14" s="20" customFormat="1" ht="18.75">
      <c r="A14" s="39"/>
      <c r="B14" s="39"/>
      <c r="C14" s="39"/>
      <c r="D14" s="39"/>
      <c r="E14" s="39"/>
      <c r="F14" s="39"/>
      <c r="G14" s="148" t="s">
        <v>281</v>
      </c>
      <c r="H14" s="148"/>
      <c r="I14" s="148" t="s">
        <v>257</v>
      </c>
      <c r="J14" s="144"/>
      <c r="K14" s="12"/>
      <c r="L14" s="150" t="s">
        <v>281</v>
      </c>
      <c r="M14" s="148"/>
      <c r="N14" s="148" t="s">
        <v>257</v>
      </c>
    </row>
    <row r="15" spans="1:14" s="20" customFormat="1" ht="18.75">
      <c r="A15" s="39"/>
      <c r="B15" s="39"/>
      <c r="C15" s="39"/>
      <c r="D15" s="39"/>
      <c r="E15" s="39"/>
      <c r="F15" s="151"/>
      <c r="G15" s="152" t="s">
        <v>282</v>
      </c>
      <c r="H15" s="149"/>
      <c r="I15" s="152" t="s">
        <v>251</v>
      </c>
      <c r="J15" s="153"/>
      <c r="K15" s="151"/>
      <c r="L15" s="154" t="s">
        <v>282</v>
      </c>
      <c r="M15" s="149"/>
      <c r="N15" s="152" t="s">
        <v>251</v>
      </c>
    </row>
    <row r="16" spans="1:14" s="20" customFormat="1" ht="28.5" customHeight="1">
      <c r="A16" s="39"/>
      <c r="B16" s="39"/>
      <c r="C16" s="39"/>
      <c r="D16" s="39"/>
      <c r="E16" s="39"/>
      <c r="F16" s="155"/>
      <c r="G16" s="147" t="s">
        <v>2</v>
      </c>
      <c r="H16" s="147"/>
      <c r="I16" s="147" t="s">
        <v>2</v>
      </c>
      <c r="J16" s="144"/>
      <c r="K16" s="155"/>
      <c r="L16" s="147" t="s">
        <v>2</v>
      </c>
      <c r="M16" s="156"/>
      <c r="N16" s="147" t="s">
        <v>2</v>
      </c>
    </row>
    <row r="17" spans="1:14" s="20" customFormat="1" ht="18.75">
      <c r="A17" s="39"/>
      <c r="B17" s="39"/>
      <c r="C17" s="39"/>
      <c r="D17" s="39"/>
      <c r="E17" s="39"/>
      <c r="F17" s="39"/>
      <c r="G17" s="157"/>
      <c r="H17" s="157"/>
      <c r="I17" s="357"/>
      <c r="J17" s="158"/>
      <c r="K17" s="151"/>
      <c r="L17" s="159"/>
      <c r="M17" s="160"/>
      <c r="N17" s="160"/>
    </row>
    <row r="18" spans="1:14" s="20" customFormat="1" ht="18.75">
      <c r="A18" s="39"/>
      <c r="B18" s="39"/>
      <c r="C18" s="39"/>
      <c r="D18" s="39"/>
      <c r="E18" s="39"/>
      <c r="F18" s="39"/>
      <c r="G18" s="160"/>
      <c r="H18" s="160"/>
      <c r="I18" s="160"/>
      <c r="J18" s="158"/>
      <c r="K18" s="39"/>
      <c r="L18" s="160"/>
      <c r="M18" s="160"/>
      <c r="N18" s="160"/>
    </row>
    <row r="19" spans="1:14" s="20" customFormat="1" ht="18.75">
      <c r="A19" s="39"/>
      <c r="B19" s="12"/>
      <c r="C19" s="39"/>
      <c r="D19" s="39"/>
      <c r="E19" s="39"/>
      <c r="F19" s="39"/>
      <c r="G19" s="160"/>
      <c r="H19" s="160"/>
      <c r="I19" s="389"/>
      <c r="J19" s="387"/>
      <c r="K19" s="39"/>
      <c r="L19" s="162"/>
      <c r="M19" s="162"/>
      <c r="N19" s="389"/>
    </row>
    <row r="20" spans="1:14" s="20" customFormat="1" ht="18.75">
      <c r="A20" s="39"/>
      <c r="B20" s="12"/>
      <c r="C20" s="39"/>
      <c r="D20" s="39"/>
      <c r="E20" s="39"/>
      <c r="F20" s="39"/>
      <c r="G20" s="160"/>
      <c r="H20" s="160"/>
      <c r="I20" s="389"/>
      <c r="J20" s="387"/>
      <c r="K20" s="39"/>
      <c r="L20" s="162"/>
      <c r="M20" s="162"/>
      <c r="N20" s="389"/>
    </row>
    <row r="21" spans="1:14" s="20" customFormat="1" ht="18.75">
      <c r="A21" s="39"/>
      <c r="B21" s="12" t="s">
        <v>138</v>
      </c>
      <c r="C21" s="39"/>
      <c r="D21" s="39"/>
      <c r="E21" s="39"/>
      <c r="F21" s="388"/>
      <c r="G21" s="389">
        <f>SUM('Condensed IS-30.6.2014'!G38)</f>
        <v>40356.107343320626</v>
      </c>
      <c r="H21" s="160"/>
      <c r="I21" s="389">
        <f>SUM('[3]Condensed IS-30.6.2014'!I35)</f>
        <v>35761</v>
      </c>
      <c r="J21" s="387"/>
      <c r="K21" s="388"/>
      <c r="L21" s="389">
        <f>SUM(G21)</f>
        <v>40356.107343320626</v>
      </c>
      <c r="M21" s="162"/>
      <c r="N21" s="389">
        <f>SUM(I21)</f>
        <v>35761</v>
      </c>
    </row>
    <row r="22" spans="1:14" s="20" customFormat="1" ht="18.75">
      <c r="A22" s="39"/>
      <c r="B22" s="12"/>
      <c r="C22" s="39"/>
      <c r="D22" s="39"/>
      <c r="E22" s="39"/>
      <c r="F22" s="39"/>
      <c r="G22" s="160"/>
      <c r="H22" s="160"/>
      <c r="I22" s="389"/>
      <c r="J22" s="387"/>
      <c r="K22" s="39"/>
      <c r="L22" s="389"/>
      <c r="M22" s="162"/>
      <c r="N22" s="389"/>
    </row>
    <row r="23" spans="1:14" s="20" customFormat="1" ht="18.75">
      <c r="A23" s="39"/>
      <c r="B23" s="12"/>
      <c r="C23" s="39"/>
      <c r="D23" s="39"/>
      <c r="E23" s="39"/>
      <c r="F23" s="39"/>
      <c r="G23" s="390"/>
      <c r="H23" s="160"/>
      <c r="I23" s="390"/>
      <c r="J23" s="391"/>
      <c r="K23" s="39"/>
      <c r="L23" s="389"/>
      <c r="M23" s="162"/>
      <c r="N23" s="390"/>
    </row>
    <row r="24" spans="1:14" s="20" customFormat="1" ht="18.75">
      <c r="A24" s="39"/>
      <c r="B24" s="12" t="s">
        <v>207</v>
      </c>
      <c r="C24" s="39"/>
      <c r="D24" s="39"/>
      <c r="E24" s="39"/>
      <c r="F24" s="388"/>
      <c r="G24" s="390"/>
      <c r="H24" s="160"/>
      <c r="I24" s="390"/>
      <c r="J24" s="391"/>
      <c r="K24" s="388"/>
      <c r="L24" s="389"/>
      <c r="M24" s="162"/>
      <c r="N24" s="389"/>
    </row>
    <row r="25" spans="1:14" s="20" customFormat="1" ht="18.75">
      <c r="A25" s="39"/>
      <c r="B25" s="12"/>
      <c r="C25" s="39"/>
      <c r="D25" s="39"/>
      <c r="E25" s="39"/>
      <c r="F25" s="39"/>
      <c r="G25" s="160"/>
      <c r="H25" s="160"/>
      <c r="I25" s="390"/>
      <c r="J25" s="391"/>
      <c r="K25" s="39"/>
      <c r="L25" s="389"/>
      <c r="M25" s="162"/>
      <c r="N25" s="390"/>
    </row>
    <row r="26" spans="1:14" s="20" customFormat="1" ht="18.75">
      <c r="A26" s="39"/>
      <c r="B26" s="12" t="s">
        <v>206</v>
      </c>
      <c r="C26" s="39"/>
      <c r="D26" s="39"/>
      <c r="E26" s="39"/>
      <c r="F26" s="388"/>
      <c r="G26" s="390">
        <v>-25876</v>
      </c>
      <c r="H26" s="160"/>
      <c r="I26" s="390">
        <v>1169</v>
      </c>
      <c r="J26" s="391"/>
      <c r="K26" s="388"/>
      <c r="L26" s="392">
        <f>SUM(G26)</f>
        <v>-25876</v>
      </c>
      <c r="M26" s="162"/>
      <c r="N26" s="392">
        <f>SUM(I26)</f>
        <v>1169</v>
      </c>
    </row>
    <row r="27" spans="1:14" s="20" customFormat="1" ht="18.75">
      <c r="A27" s="39"/>
      <c r="B27" s="12"/>
      <c r="C27" s="39"/>
      <c r="D27" s="39"/>
      <c r="E27" s="39"/>
      <c r="F27" s="388"/>
      <c r="G27" s="390"/>
      <c r="H27" s="160"/>
      <c r="I27" s="390"/>
      <c r="J27" s="391"/>
      <c r="K27" s="388"/>
      <c r="L27" s="389"/>
      <c r="M27" s="162"/>
      <c r="N27" s="392"/>
    </row>
    <row r="28" spans="1:14" s="20" customFormat="1" ht="18.75">
      <c r="A28" s="39"/>
      <c r="B28" s="12" t="s">
        <v>234</v>
      </c>
      <c r="C28" s="39"/>
      <c r="D28" s="39"/>
      <c r="E28" s="39"/>
      <c r="F28" s="388"/>
      <c r="G28" s="390">
        <v>-18</v>
      </c>
      <c r="H28" s="160"/>
      <c r="I28" s="392">
        <v>-1098</v>
      </c>
      <c r="J28" s="391"/>
      <c r="K28" s="388"/>
      <c r="L28" s="392">
        <f>SUM(G28)</f>
        <v>-18</v>
      </c>
      <c r="M28" s="162"/>
      <c r="N28" s="392">
        <v>-826</v>
      </c>
    </row>
    <row r="29" spans="1:14" s="20" customFormat="1" ht="18.75">
      <c r="A29" s="39"/>
      <c r="B29" s="12"/>
      <c r="C29" s="39"/>
      <c r="D29" s="39"/>
      <c r="E29" s="39"/>
      <c r="F29" s="39"/>
      <c r="G29" s="160"/>
      <c r="H29" s="160"/>
      <c r="I29" s="390"/>
      <c r="J29" s="391"/>
      <c r="K29" s="388"/>
      <c r="L29" s="393"/>
      <c r="M29" s="162"/>
      <c r="N29" s="390"/>
    </row>
    <row r="30" spans="1:14" s="20" customFormat="1" ht="21">
      <c r="A30" s="39"/>
      <c r="B30" s="12"/>
      <c r="C30" s="39"/>
      <c r="D30" s="39"/>
      <c r="E30" s="39"/>
      <c r="F30" s="39"/>
      <c r="G30" s="394">
        <v>0</v>
      </c>
      <c r="H30" s="160"/>
      <c r="I30" s="401">
        <v>0</v>
      </c>
      <c r="J30" s="395"/>
      <c r="K30" s="388"/>
      <c r="L30" s="394">
        <f>SUM(G30)</f>
        <v>0</v>
      </c>
      <c r="M30" s="162"/>
      <c r="N30" s="401">
        <f>SUM(I30)</f>
        <v>0</v>
      </c>
    </row>
    <row r="31" spans="1:14" s="20" customFormat="1" ht="18.75">
      <c r="A31" s="39"/>
      <c r="B31" s="12"/>
      <c r="C31" s="39"/>
      <c r="D31" s="39"/>
      <c r="E31" s="39"/>
      <c r="F31" s="39"/>
      <c r="G31" s="160"/>
      <c r="H31" s="160"/>
      <c r="I31" s="389"/>
      <c r="J31" s="387"/>
      <c r="K31" s="39"/>
      <c r="L31" s="393"/>
      <c r="M31" s="162"/>
      <c r="N31" s="389"/>
    </row>
    <row r="32" spans="1:14" s="20" customFormat="1" ht="21">
      <c r="A32" s="39"/>
      <c r="B32" s="12" t="s">
        <v>200</v>
      </c>
      <c r="C32" s="39"/>
      <c r="D32" s="39"/>
      <c r="E32" s="39"/>
      <c r="F32" s="388"/>
      <c r="G32" s="396">
        <f>SUM(G21:G30)</f>
        <v>14462.107343320626</v>
      </c>
      <c r="H32" s="389"/>
      <c r="I32" s="396">
        <f>SUM(I21:I30)</f>
        <v>35832</v>
      </c>
      <c r="J32" s="387"/>
      <c r="K32" s="388"/>
      <c r="L32" s="397">
        <f>SUM(G32)</f>
        <v>14462.107343320626</v>
      </c>
      <c r="M32" s="389"/>
      <c r="N32" s="396">
        <f>SUM(N21:N30)</f>
        <v>36104</v>
      </c>
    </row>
    <row r="33" spans="1:14" s="20" customFormat="1" ht="18.75">
      <c r="A33" s="39"/>
      <c r="B33" s="12"/>
      <c r="C33" s="39"/>
      <c r="D33" s="39"/>
      <c r="E33" s="39"/>
      <c r="F33" s="39"/>
      <c r="G33" s="160"/>
      <c r="H33" s="160"/>
      <c r="I33" s="389"/>
      <c r="J33" s="387"/>
      <c r="K33" s="388"/>
      <c r="L33" s="393"/>
      <c r="M33" s="162"/>
      <c r="N33" s="389"/>
    </row>
    <row r="34" spans="1:14" s="20" customFormat="1" ht="18.75">
      <c r="A34" s="39"/>
      <c r="B34" s="12"/>
      <c r="C34" s="39"/>
      <c r="D34" s="39"/>
      <c r="E34" s="39"/>
      <c r="F34" s="39"/>
      <c r="G34" s="160"/>
      <c r="H34" s="160"/>
      <c r="I34" s="389"/>
      <c r="J34" s="387"/>
      <c r="K34" s="388"/>
      <c r="L34" s="162"/>
      <c r="M34" s="162"/>
      <c r="N34" s="389"/>
    </row>
    <row r="35" spans="1:14" s="20" customFormat="1" ht="18.75">
      <c r="A35" s="39"/>
      <c r="B35" s="12" t="s">
        <v>139</v>
      </c>
      <c r="C35" s="39"/>
      <c r="D35" s="39"/>
      <c r="E35" s="39"/>
      <c r="F35" s="39"/>
      <c r="G35" s="160"/>
      <c r="H35" s="160"/>
      <c r="I35" s="389"/>
      <c r="J35" s="387"/>
      <c r="K35" s="388"/>
      <c r="L35" s="162"/>
      <c r="M35" s="162"/>
      <c r="N35" s="389"/>
    </row>
    <row r="36" spans="1:14" s="20" customFormat="1" ht="18.75">
      <c r="A36" s="39"/>
      <c r="B36" s="12" t="s">
        <v>140</v>
      </c>
      <c r="C36" s="39"/>
      <c r="D36" s="39"/>
      <c r="E36" s="39"/>
      <c r="F36" s="398"/>
      <c r="G36" s="392">
        <f>SUM(G39-G37)</f>
        <v>14281.107343320626</v>
      </c>
      <c r="H36" s="398"/>
      <c r="I36" s="392">
        <f>SUM(I39-I37)</f>
        <v>35025</v>
      </c>
      <c r="J36" s="387"/>
      <c r="K36" s="388"/>
      <c r="L36" s="392">
        <f>SUM(G36)</f>
        <v>14281.107343320626</v>
      </c>
      <c r="M36" s="162"/>
      <c r="N36" s="392">
        <f>SUM(I36)</f>
        <v>35025</v>
      </c>
    </row>
    <row r="37" spans="1:14" s="20" customFormat="1" ht="18.75">
      <c r="A37" s="39"/>
      <c r="B37" s="12" t="s">
        <v>141</v>
      </c>
      <c r="C37" s="39"/>
      <c r="D37" s="155"/>
      <c r="E37" s="388"/>
      <c r="G37" s="390">
        <v>181</v>
      </c>
      <c r="H37" s="388"/>
      <c r="I37" s="392">
        <v>807</v>
      </c>
      <c r="J37" s="388"/>
      <c r="L37" s="392">
        <f>SUM(G37)</f>
        <v>181</v>
      </c>
      <c r="M37" s="388"/>
      <c r="N37" s="392">
        <f>SUM(I37)</f>
        <v>807</v>
      </c>
    </row>
    <row r="38" spans="1:14" s="20" customFormat="1" ht="18.75">
      <c r="A38" s="39"/>
      <c r="B38" s="12"/>
      <c r="C38" s="39"/>
      <c r="D38" s="39"/>
      <c r="E38" s="39"/>
      <c r="F38" s="39"/>
      <c r="G38" s="160"/>
      <c r="H38" s="160"/>
      <c r="I38" s="160"/>
      <c r="J38" s="158"/>
      <c r="K38" s="39"/>
      <c r="L38" s="162"/>
      <c r="M38" s="162"/>
      <c r="N38" s="402"/>
    </row>
    <row r="39" spans="1:14" s="20" customFormat="1" ht="19.5" thickBot="1">
      <c r="A39" s="39"/>
      <c r="B39" s="12" t="s">
        <v>200</v>
      </c>
      <c r="C39" s="39"/>
      <c r="D39" s="39"/>
      <c r="E39" s="39"/>
      <c r="F39" s="39"/>
      <c r="G39" s="399">
        <f>SUM(G32)</f>
        <v>14462.107343320626</v>
      </c>
      <c r="H39" s="160"/>
      <c r="I39" s="399">
        <f>SUM(I32)</f>
        <v>35832</v>
      </c>
      <c r="J39" s="387"/>
      <c r="K39" s="39"/>
      <c r="L39" s="399">
        <f>SUM(L36:L38)</f>
        <v>14462.107343320626</v>
      </c>
      <c r="M39" s="162"/>
      <c r="N39" s="399">
        <f>SUM(N36:N38)</f>
        <v>35832</v>
      </c>
    </row>
    <row r="40" spans="1:14" s="20" customFormat="1" ht="19.5" thickTop="1">
      <c r="A40" s="39"/>
      <c r="B40" s="12"/>
      <c r="C40" s="39"/>
      <c r="D40" s="39"/>
      <c r="E40" s="39"/>
      <c r="F40" s="39"/>
      <c r="G40" s="400"/>
      <c r="H40" s="160"/>
      <c r="I40" s="400"/>
      <c r="J40" s="387"/>
      <c r="K40" s="39"/>
      <c r="L40" s="400"/>
      <c r="M40" s="162"/>
      <c r="N40" s="400"/>
    </row>
    <row r="41" spans="1:14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>
      <c r="A42" s="22"/>
      <c r="B42" s="11" t="s">
        <v>294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.75">
      <c r="A43" s="22"/>
      <c r="B43" s="11" t="s">
        <v>203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75">
      <c r="A44" s="22"/>
      <c r="B44" s="11" t="s">
        <v>23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">
      <c r="A45" s="22"/>
      <c r="B45" s="22"/>
      <c r="C45" s="22"/>
      <c r="D45" s="22"/>
      <c r="E45" s="22"/>
      <c r="F45" s="22"/>
      <c r="G45" s="168"/>
      <c r="H45" s="22"/>
      <c r="I45" s="22"/>
      <c r="J45" s="22"/>
      <c r="K45" s="22"/>
      <c r="L45" s="22"/>
      <c r="M45" s="22"/>
      <c r="N45" s="22"/>
    </row>
    <row r="46" spans="2:14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</sheetData>
  <sheetProtection/>
  <mergeCells count="2">
    <mergeCell ref="G10:I10"/>
    <mergeCell ref="L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7">
      <pane xSplit="7" ySplit="5" topLeftCell="H12" activePane="bottomRight" state="frozen"/>
      <selection pane="topLeft" activeCell="A7" sqref="A7"/>
      <selection pane="topRight" activeCell="H7" sqref="H7"/>
      <selection pane="bottomLeft" activeCell="A12" sqref="A12"/>
      <selection pane="bottomRight" activeCell="H58" sqref="H58"/>
    </sheetView>
  </sheetViews>
  <sheetFormatPr defaultColWidth="9.140625" defaultRowHeight="12.75"/>
  <cols>
    <col min="1" max="5" width="9.140625" style="8" customWidth="1"/>
    <col min="6" max="6" width="18.7109375" style="8" customWidth="1"/>
    <col min="7" max="7" width="17.140625" style="8" customWidth="1"/>
    <col min="8" max="8" width="14.28125" style="128" customWidth="1"/>
    <col min="9" max="9" width="11.8515625" style="9" customWidth="1"/>
    <col min="10" max="10" width="9.140625" style="8" customWidth="1"/>
    <col min="11" max="11" width="14.140625" style="8" customWidth="1"/>
    <col min="12" max="16384" width="9.140625" style="8" customWidth="1"/>
  </cols>
  <sheetData>
    <row r="1" spans="1:9" s="85" customFormat="1" ht="26.25">
      <c r="A1" s="84" t="s">
        <v>211</v>
      </c>
      <c r="H1" s="127"/>
      <c r="I1" s="86"/>
    </row>
    <row r="2" spans="1:9" s="85" customFormat="1" ht="23.25">
      <c r="A2" s="86" t="s">
        <v>3</v>
      </c>
      <c r="H2" s="127"/>
      <c r="I2" s="86"/>
    </row>
    <row r="3" spans="1:9" s="85" customFormat="1" ht="23.25">
      <c r="A3" s="87"/>
      <c r="H3" s="127"/>
      <c r="I3" s="86"/>
    </row>
    <row r="4" spans="1:9" s="85" customFormat="1" ht="23.25">
      <c r="A4" s="86" t="s">
        <v>1</v>
      </c>
      <c r="H4" s="127"/>
      <c r="I4" s="86"/>
    </row>
    <row r="5" spans="8:9" s="85" customFormat="1" ht="23.25">
      <c r="H5" s="127"/>
      <c r="I5" s="86"/>
    </row>
    <row r="6" spans="1:9" s="85" customFormat="1" ht="23.25">
      <c r="A6" s="88" t="s">
        <v>201</v>
      </c>
      <c r="H6" s="127"/>
      <c r="I6" s="86"/>
    </row>
    <row r="7" spans="1:11" ht="18.75">
      <c r="A7" s="12"/>
      <c r="K7" s="13"/>
    </row>
    <row r="8" spans="8:11" ht="14.25">
      <c r="H8" s="129" t="s">
        <v>24</v>
      </c>
      <c r="I8" s="13"/>
      <c r="J8" s="13"/>
      <c r="K8" s="13" t="s">
        <v>24</v>
      </c>
    </row>
    <row r="9" spans="7:11" ht="14.25">
      <c r="G9" s="14"/>
      <c r="H9" s="129" t="s">
        <v>282</v>
      </c>
      <c r="I9" s="13"/>
      <c r="J9" s="15"/>
      <c r="K9" s="13" t="s">
        <v>278</v>
      </c>
    </row>
    <row r="10" spans="8:11" ht="14.25">
      <c r="H10" s="129" t="s">
        <v>2</v>
      </c>
      <c r="I10" s="13"/>
      <c r="J10" s="13"/>
      <c r="K10" s="13" t="s">
        <v>2</v>
      </c>
    </row>
    <row r="11" spans="2:11" ht="20.25">
      <c r="B11" s="16" t="s">
        <v>118</v>
      </c>
      <c r="H11" s="129" t="s">
        <v>157</v>
      </c>
      <c r="I11" s="13"/>
      <c r="K11" s="13" t="s">
        <v>151</v>
      </c>
    </row>
    <row r="13" spans="2:12" ht="18.75">
      <c r="B13" s="17" t="s">
        <v>25</v>
      </c>
      <c r="H13" s="94">
        <v>1061871</v>
      </c>
      <c r="I13" s="36"/>
      <c r="J13" s="18"/>
      <c r="K13" s="94">
        <v>1043158</v>
      </c>
      <c r="L13" s="92"/>
    </row>
    <row r="14" spans="2:12" ht="18.75">
      <c r="B14" s="17" t="s">
        <v>27</v>
      </c>
      <c r="H14" s="95">
        <v>6841</v>
      </c>
      <c r="I14" s="37"/>
      <c r="J14" s="18"/>
      <c r="K14" s="95">
        <v>6906</v>
      </c>
      <c r="L14" s="92"/>
    </row>
    <row r="15" spans="2:12" ht="18.75">
      <c r="B15" s="17" t="s">
        <v>120</v>
      </c>
      <c r="H15" s="95">
        <v>106872</v>
      </c>
      <c r="I15" s="37"/>
      <c r="J15" s="18"/>
      <c r="K15" s="95">
        <v>111844</v>
      </c>
      <c r="L15" s="92"/>
    </row>
    <row r="16" spans="2:12" ht="18.75">
      <c r="B16" s="17" t="s">
        <v>153</v>
      </c>
      <c r="H16" s="95">
        <v>58544</v>
      </c>
      <c r="I16" s="37"/>
      <c r="J16" s="18"/>
      <c r="K16" s="95">
        <v>58694</v>
      </c>
      <c r="L16" s="92"/>
    </row>
    <row r="17" spans="2:12" ht="18.75">
      <c r="B17" s="17" t="s">
        <v>119</v>
      </c>
      <c r="H17" s="95">
        <v>33127</v>
      </c>
      <c r="I17" s="37"/>
      <c r="J17" s="18"/>
      <c r="K17" s="95">
        <v>33641</v>
      </c>
      <c r="L17" s="92"/>
    </row>
    <row r="18" spans="2:12" ht="18.75">
      <c r="B18" s="17" t="s">
        <v>26</v>
      </c>
      <c r="H18" s="95">
        <v>107284</v>
      </c>
      <c r="I18" s="37"/>
      <c r="J18" s="18"/>
      <c r="K18" s="95">
        <v>101354</v>
      </c>
      <c r="L18" s="92"/>
    </row>
    <row r="19" spans="2:12" ht="18.75">
      <c r="B19" s="17" t="s">
        <v>117</v>
      </c>
      <c r="H19" s="95">
        <v>1885</v>
      </c>
      <c r="I19" s="37"/>
      <c r="J19" s="18"/>
      <c r="K19" s="95">
        <v>1123</v>
      </c>
      <c r="L19" s="92"/>
    </row>
    <row r="20" spans="2:12" ht="18.75">
      <c r="B20" s="39" t="s">
        <v>212</v>
      </c>
      <c r="H20" s="95">
        <v>4101</v>
      </c>
      <c r="I20" s="37"/>
      <c r="J20" s="18"/>
      <c r="K20" s="95">
        <v>3966</v>
      </c>
      <c r="L20" s="92"/>
    </row>
    <row r="21" spans="2:11" ht="18">
      <c r="B21" s="10" t="s">
        <v>154</v>
      </c>
      <c r="H21" s="97">
        <f>SUM(H13:H20)</f>
        <v>1380525</v>
      </c>
      <c r="I21" s="36"/>
      <c r="J21" s="18"/>
      <c r="K21" s="97">
        <f>SUM(K13:K20)</f>
        <v>1360686</v>
      </c>
    </row>
    <row r="22" spans="8:11" ht="12.75">
      <c r="H22" s="30"/>
      <c r="I22" s="18"/>
      <c r="J22" s="18"/>
      <c r="K22" s="18"/>
    </row>
    <row r="23" spans="2:11" ht="20.25">
      <c r="B23" s="19" t="s">
        <v>28</v>
      </c>
      <c r="H23" s="30"/>
      <c r="I23" s="18"/>
      <c r="J23" s="18"/>
      <c r="K23" s="18"/>
    </row>
    <row r="24" spans="2:11" ht="18">
      <c r="B24" s="20" t="s">
        <v>29</v>
      </c>
      <c r="F24" s="21"/>
      <c r="G24" s="139" t="s">
        <v>348</v>
      </c>
      <c r="H24" s="94">
        <v>271208</v>
      </c>
      <c r="I24" s="37"/>
      <c r="J24" s="93" t="s">
        <v>347</v>
      </c>
      <c r="K24" s="94">
        <v>228997</v>
      </c>
    </row>
    <row r="25" spans="2:11" ht="18">
      <c r="B25" s="20" t="s">
        <v>121</v>
      </c>
      <c r="G25" s="140"/>
      <c r="H25" s="95">
        <v>81979</v>
      </c>
      <c r="I25" s="37"/>
      <c r="J25" s="18"/>
      <c r="K25" s="95">
        <v>80562</v>
      </c>
    </row>
    <row r="26" spans="2:11" ht="18">
      <c r="B26" s="20" t="s">
        <v>150</v>
      </c>
      <c r="G26" s="139" t="s">
        <v>349</v>
      </c>
      <c r="H26" s="95">
        <v>243819</v>
      </c>
      <c r="I26" s="37"/>
      <c r="J26" s="93" t="s">
        <v>345</v>
      </c>
      <c r="K26" s="95">
        <v>216802</v>
      </c>
    </row>
    <row r="27" spans="2:11" ht="18">
      <c r="B27" s="20" t="s">
        <v>262</v>
      </c>
      <c r="F27" s="20"/>
      <c r="H27" s="95">
        <v>107691</v>
      </c>
      <c r="I27" s="37"/>
      <c r="J27" s="18"/>
      <c r="K27" s="95">
        <f>SUM(272434-216802+37593+2166)</f>
        <v>95391</v>
      </c>
    </row>
    <row r="28" spans="2:11" ht="18">
      <c r="B28" s="20" t="s">
        <v>155</v>
      </c>
      <c r="F28" s="20"/>
      <c r="H28" s="95">
        <v>10321</v>
      </c>
      <c r="I28" s="37"/>
      <c r="J28" s="18"/>
      <c r="K28" s="95">
        <v>6027</v>
      </c>
    </row>
    <row r="29" spans="2:11" ht="18">
      <c r="B29" s="20" t="s">
        <v>156</v>
      </c>
      <c r="H29" s="96">
        <v>200228</v>
      </c>
      <c r="I29" s="37"/>
      <c r="J29" s="18"/>
      <c r="K29" s="96">
        <v>253157</v>
      </c>
    </row>
    <row r="30" spans="8:11" ht="12.75">
      <c r="H30" s="98">
        <f>SUM(H24:H29)</f>
        <v>915246</v>
      </c>
      <c r="I30" s="37"/>
      <c r="J30" s="18"/>
      <c r="K30" s="403">
        <f>SUM(K24:K29)</f>
        <v>880936</v>
      </c>
    </row>
    <row r="31" spans="2:11" ht="21" thickBot="1">
      <c r="B31" s="16" t="s">
        <v>122</v>
      </c>
      <c r="H31" s="29">
        <f>SUM(H30+H21)</f>
        <v>2295771</v>
      </c>
      <c r="I31" s="37"/>
      <c r="J31" s="18"/>
      <c r="K31" s="404">
        <f>SUM(K30+K21)</f>
        <v>2241622</v>
      </c>
    </row>
    <row r="32" spans="8:11" ht="13.5" thickTop="1">
      <c r="H32" s="30"/>
      <c r="I32" s="18"/>
      <c r="J32" s="18"/>
      <c r="K32" s="18"/>
    </row>
    <row r="33" spans="2:11" ht="18.75">
      <c r="B33" s="12"/>
      <c r="H33" s="30"/>
      <c r="I33" s="18"/>
      <c r="J33" s="18"/>
      <c r="K33" s="18"/>
    </row>
    <row r="34" spans="2:11" ht="20.25">
      <c r="B34" s="16" t="s">
        <v>123</v>
      </c>
      <c r="H34" s="30"/>
      <c r="I34" s="18"/>
      <c r="J34" s="18"/>
      <c r="K34" s="18"/>
    </row>
    <row r="35" spans="8:11" ht="12.75">
      <c r="H35" s="30"/>
      <c r="I35" s="18"/>
      <c r="J35" s="18"/>
      <c r="K35" s="18"/>
    </row>
    <row r="36" spans="2:11" ht="20.25">
      <c r="B36" s="16" t="s">
        <v>129</v>
      </c>
      <c r="H36" s="30"/>
      <c r="I36" s="18"/>
      <c r="J36" s="18"/>
      <c r="K36" s="18"/>
    </row>
    <row r="37" spans="2:11" ht="15">
      <c r="B37" s="22" t="s">
        <v>130</v>
      </c>
      <c r="H37" s="94">
        <v>312007</v>
      </c>
      <c r="I37" s="37"/>
      <c r="J37" s="18"/>
      <c r="K37" s="94">
        <v>312007</v>
      </c>
    </row>
    <row r="38" spans="2:11" ht="15">
      <c r="B38" s="22" t="s">
        <v>258</v>
      </c>
      <c r="H38" s="95">
        <v>307847</v>
      </c>
      <c r="I38" s="37"/>
      <c r="J38" s="18"/>
      <c r="K38" s="95">
        <v>308018</v>
      </c>
    </row>
    <row r="39" spans="2:11" ht="15">
      <c r="B39" s="22" t="s">
        <v>131</v>
      </c>
      <c r="H39" s="96">
        <v>680205</v>
      </c>
      <c r="I39" s="37"/>
      <c r="J39" s="18"/>
      <c r="K39" s="96">
        <v>665743</v>
      </c>
    </row>
    <row r="40" spans="2:11" ht="18.75">
      <c r="B40" s="12" t="s">
        <v>124</v>
      </c>
      <c r="H40" s="95">
        <f>SUM(H37:H39)</f>
        <v>1300059</v>
      </c>
      <c r="I40" s="37"/>
      <c r="J40" s="18"/>
      <c r="K40" s="405">
        <f>SUM(K37:K39)</f>
        <v>1285768</v>
      </c>
    </row>
    <row r="41" spans="2:11" ht="15">
      <c r="B41" s="22" t="s">
        <v>132</v>
      </c>
      <c r="H41" s="96">
        <v>57276</v>
      </c>
      <c r="I41" s="37"/>
      <c r="J41" s="18"/>
      <c r="K41" s="96">
        <v>59947</v>
      </c>
    </row>
    <row r="42" spans="2:11" ht="20.25">
      <c r="B42" s="16" t="s">
        <v>125</v>
      </c>
      <c r="H42" s="97">
        <f>SUM(H40:H41)</f>
        <v>1357335</v>
      </c>
      <c r="I42" s="37"/>
      <c r="J42" s="18"/>
      <c r="K42" s="406">
        <f>SUM(K40:K41)</f>
        <v>1345715</v>
      </c>
    </row>
    <row r="43" spans="8:11" ht="12.75">
      <c r="H43" s="30"/>
      <c r="I43" s="31"/>
      <c r="J43" s="18"/>
      <c r="K43" s="18"/>
    </row>
    <row r="44" spans="2:11" ht="20.25">
      <c r="B44" s="16" t="s">
        <v>126</v>
      </c>
      <c r="H44" s="30"/>
      <c r="I44" s="18"/>
      <c r="J44" s="18"/>
      <c r="K44" s="18"/>
    </row>
    <row r="45" spans="2:11" ht="15">
      <c r="B45" s="22" t="s">
        <v>192</v>
      </c>
      <c r="G45" s="210">
        <f>SUM(H45/H42)</f>
        <v>0.2139493934806072</v>
      </c>
      <c r="H45" s="94">
        <v>290401</v>
      </c>
      <c r="I45" s="37"/>
      <c r="J45" s="210">
        <f>SUM(K45/K42)</f>
        <v>0.1993089175642688</v>
      </c>
      <c r="K45" s="94">
        <v>268213</v>
      </c>
    </row>
    <row r="46" spans="2:11" ht="15">
      <c r="B46" s="22" t="s">
        <v>202</v>
      </c>
      <c r="G46" s="23"/>
      <c r="H46" s="95">
        <v>496</v>
      </c>
      <c r="I46" s="37"/>
      <c r="J46" s="23"/>
      <c r="K46" s="95">
        <v>1151</v>
      </c>
    </row>
    <row r="47" spans="2:11" ht="15">
      <c r="B47" s="22" t="s">
        <v>133</v>
      </c>
      <c r="H47" s="96">
        <v>65736</v>
      </c>
      <c r="I47" s="37"/>
      <c r="J47" s="18"/>
      <c r="K47" s="96">
        <v>65695</v>
      </c>
    </row>
    <row r="48" spans="2:11" ht="15">
      <c r="B48" s="24"/>
      <c r="F48" s="25"/>
      <c r="G48" s="26"/>
      <c r="H48" s="97">
        <f>SUM(H45:H47)</f>
        <v>356633</v>
      </c>
      <c r="I48" s="37"/>
      <c r="J48" s="18"/>
      <c r="K48" s="407">
        <f>SUM(K45:K47)</f>
        <v>335059</v>
      </c>
    </row>
    <row r="49" spans="2:11" ht="15">
      <c r="B49" s="27"/>
      <c r="H49" s="30"/>
      <c r="I49" s="18"/>
      <c r="J49" s="18"/>
      <c r="K49" s="18"/>
    </row>
    <row r="50" spans="2:11" ht="20.25">
      <c r="B50" s="19" t="s">
        <v>30</v>
      </c>
      <c r="H50" s="30"/>
      <c r="I50" s="18"/>
      <c r="J50" s="18"/>
      <c r="K50" s="18"/>
    </row>
    <row r="51" spans="2:11" ht="15">
      <c r="B51" s="22" t="s">
        <v>134</v>
      </c>
      <c r="H51" s="94">
        <v>177492</v>
      </c>
      <c r="I51" s="37"/>
      <c r="J51" s="18"/>
      <c r="K51" s="94">
        <v>168009</v>
      </c>
    </row>
    <row r="52" spans="2:11" ht="15">
      <c r="B52" s="22" t="s">
        <v>135</v>
      </c>
      <c r="H52" s="95">
        <v>389146</v>
      </c>
      <c r="I52" s="37"/>
      <c r="J52" s="18"/>
      <c r="K52" s="95">
        <v>386063</v>
      </c>
    </row>
    <row r="53" spans="2:11" ht="15">
      <c r="B53" s="22" t="s">
        <v>136</v>
      </c>
      <c r="H53" s="96">
        <v>15165</v>
      </c>
      <c r="I53" s="37"/>
      <c r="J53" s="18"/>
      <c r="K53" s="96">
        <v>6776</v>
      </c>
    </row>
    <row r="54" spans="8:11" ht="12.75">
      <c r="H54" s="98">
        <f>SUM(H51:H53)</f>
        <v>581803</v>
      </c>
      <c r="I54" s="37"/>
      <c r="J54" s="18"/>
      <c r="K54" s="98">
        <f>SUM(K51:K53)</f>
        <v>560848</v>
      </c>
    </row>
    <row r="55" spans="2:11" ht="20.25">
      <c r="B55" s="16" t="s">
        <v>127</v>
      </c>
      <c r="H55" s="97">
        <f>SUM(H54+H48)</f>
        <v>938436</v>
      </c>
      <c r="I55" s="37"/>
      <c r="J55" s="18"/>
      <c r="K55" s="407">
        <f>SUM(K54+K48)</f>
        <v>895907</v>
      </c>
    </row>
    <row r="56" spans="2:11" ht="21" thickBot="1">
      <c r="B56" s="16" t="s">
        <v>128</v>
      </c>
      <c r="H56" s="130">
        <f>SUM(H55+H42)</f>
        <v>2295771</v>
      </c>
      <c r="I56" s="37"/>
      <c r="J56" s="18"/>
      <c r="K56" s="408">
        <f>SUM(K55+K42)</f>
        <v>2241622</v>
      </c>
    </row>
    <row r="57" spans="8:11" ht="13.5" thickTop="1">
      <c r="H57" s="30"/>
      <c r="I57" s="18"/>
      <c r="J57" s="18"/>
      <c r="K57" s="18"/>
    </row>
    <row r="58" spans="2:11" ht="12.75">
      <c r="B58" s="8" t="s">
        <v>116</v>
      </c>
      <c r="H58" s="126">
        <f>SUM(H40)/H59</f>
        <v>1.0416897363763182</v>
      </c>
      <c r="I58" s="28"/>
      <c r="J58" s="18"/>
      <c r="K58" s="28">
        <f>SUM(K40)/K59</f>
        <v>1.0302388806670357</v>
      </c>
    </row>
    <row r="59" spans="2:11" ht="13.5" thickBot="1">
      <c r="B59" s="8" t="s">
        <v>169</v>
      </c>
      <c r="H59" s="29">
        <f>SUM('Bursa notes-30.6.14'!F162)</f>
        <v>1248029</v>
      </c>
      <c r="I59" s="38"/>
      <c r="J59" s="18"/>
      <c r="K59" s="29">
        <v>1248029</v>
      </c>
    </row>
    <row r="60" spans="8:11" ht="13.5" thickTop="1">
      <c r="H60" s="30"/>
      <c r="I60" s="30"/>
      <c r="J60" s="18"/>
      <c r="K60" s="30"/>
    </row>
    <row r="61" spans="8:11" ht="12.75">
      <c r="H61" s="30">
        <f>SUM(H31-H56)</f>
        <v>0</v>
      </c>
      <c r="I61" s="31"/>
      <c r="J61" s="18"/>
      <c r="K61" s="31">
        <f>SUM(K31-K56)</f>
        <v>0</v>
      </c>
    </row>
    <row r="62" ht="14.25">
      <c r="B62" s="32"/>
    </row>
    <row r="63" spans="8:11" ht="17.25" hidden="1">
      <c r="H63" s="131" t="e">
        <f>SUM(H41-#REF!)</f>
        <v>#REF!</v>
      </c>
      <c r="I63" s="33"/>
      <c r="J63" s="34"/>
      <c r="K63" s="34" t="e">
        <f>SUM(K41-#REF!)</f>
        <v>#REF!</v>
      </c>
    </row>
    <row r="65" ht="15.75">
      <c r="A65" s="11" t="s">
        <v>295</v>
      </c>
    </row>
    <row r="66" ht="15.75">
      <c r="A66" s="11" t="s">
        <v>147</v>
      </c>
    </row>
    <row r="67" spans="8:11" ht="15">
      <c r="H67" s="132"/>
      <c r="I67" s="35"/>
      <c r="J67" s="25"/>
      <c r="K67" s="29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PageLayoutView="0" workbookViewId="0" topLeftCell="A54">
      <selection activeCell="G66" sqref="G66"/>
    </sheetView>
  </sheetViews>
  <sheetFormatPr defaultColWidth="9.140625" defaultRowHeight="12.75"/>
  <cols>
    <col min="1" max="1" width="6.421875" style="8" customWidth="1"/>
    <col min="2" max="2" width="39.57421875" style="8" customWidth="1"/>
    <col min="3" max="3" width="22.421875" style="8" customWidth="1"/>
    <col min="4" max="4" width="22.00390625" style="8" customWidth="1"/>
    <col min="5" max="5" width="12.00390625" style="8" customWidth="1"/>
    <col min="6" max="6" width="23.7109375" style="8" customWidth="1"/>
    <col min="7" max="7" width="24.421875" style="8" customWidth="1"/>
    <col min="8" max="8" width="14.00390625" style="8" customWidth="1"/>
    <col min="9" max="9" width="9.140625" style="8" customWidth="1"/>
    <col min="10" max="10" width="17.140625" style="8" customWidth="1"/>
    <col min="11" max="11" width="10.421875" style="8" customWidth="1"/>
    <col min="12" max="12" width="10.28125" style="8" customWidth="1"/>
    <col min="13" max="16384" width="9.140625" style="8" customWidth="1"/>
  </cols>
  <sheetData>
    <row r="1" spans="1:8" ht="19.5">
      <c r="A1" s="99" t="s">
        <v>31</v>
      </c>
      <c r="B1" s="100"/>
      <c r="C1" s="100"/>
      <c r="D1" s="100"/>
      <c r="E1" s="100"/>
      <c r="F1" s="100"/>
      <c r="G1" s="100"/>
      <c r="H1" s="100"/>
    </row>
    <row r="2" spans="1:8" ht="15">
      <c r="A2" s="101" t="s">
        <v>3</v>
      </c>
      <c r="B2" s="100"/>
      <c r="C2" s="100"/>
      <c r="D2" s="100"/>
      <c r="E2" s="100"/>
      <c r="F2" s="100"/>
      <c r="G2" s="100"/>
      <c r="H2" s="100"/>
    </row>
    <row r="3" spans="1:8" ht="18">
      <c r="A3" s="102" t="s">
        <v>279</v>
      </c>
      <c r="B3" s="100"/>
      <c r="C3" s="100"/>
      <c r="D3" s="100"/>
      <c r="E3" s="100"/>
      <c r="F3" s="100"/>
      <c r="G3" s="100"/>
      <c r="H3" s="100"/>
    </row>
    <row r="4" spans="1:8" ht="15">
      <c r="A4" s="101"/>
      <c r="B4" s="100"/>
      <c r="C4" s="100"/>
      <c r="D4" s="100"/>
      <c r="E4" s="100"/>
      <c r="F4" s="100"/>
      <c r="G4" s="100"/>
      <c r="H4" s="100"/>
    </row>
    <row r="5" spans="1:8" ht="15.75">
      <c r="A5" s="169" t="s">
        <v>54</v>
      </c>
      <c r="B5" s="100"/>
      <c r="C5" s="100"/>
      <c r="D5" s="100"/>
      <c r="E5" s="100"/>
      <c r="F5" s="100"/>
      <c r="G5" s="100"/>
      <c r="H5" s="100"/>
    </row>
    <row r="6" spans="1:8" ht="12.75">
      <c r="A6" s="100"/>
      <c r="B6" s="100"/>
      <c r="C6" s="100"/>
      <c r="D6" s="103"/>
      <c r="E6" s="103"/>
      <c r="F6" s="103"/>
      <c r="G6" s="100"/>
      <c r="H6" s="100"/>
    </row>
    <row r="7" spans="1:8" ht="18.75">
      <c r="A7" s="104" t="s">
        <v>55</v>
      </c>
      <c r="B7" s="105" t="s">
        <v>113</v>
      </c>
      <c r="C7" s="100"/>
      <c r="D7" s="100"/>
      <c r="E7" s="100"/>
      <c r="F7" s="100"/>
      <c r="G7" s="100"/>
      <c r="H7" s="100"/>
    </row>
    <row r="8" spans="1:8" ht="14.25">
      <c r="A8" s="106"/>
      <c r="B8" s="107"/>
      <c r="C8" s="100"/>
      <c r="D8" s="100"/>
      <c r="E8" s="100"/>
      <c r="F8" s="100"/>
      <c r="G8" s="100"/>
      <c r="H8" s="100"/>
    </row>
    <row r="9" spans="1:8" s="253" customFormat="1" ht="15.75">
      <c r="A9" s="108"/>
      <c r="B9" s="170"/>
      <c r="C9" s="171" t="s">
        <v>56</v>
      </c>
      <c r="D9" s="171" t="s">
        <v>57</v>
      </c>
      <c r="E9" s="171" t="s">
        <v>58</v>
      </c>
      <c r="F9" s="172" t="s">
        <v>59</v>
      </c>
      <c r="G9" s="172" t="s">
        <v>0</v>
      </c>
      <c r="H9" s="171" t="s">
        <v>58</v>
      </c>
    </row>
    <row r="10" spans="1:8" s="253" customFormat="1" ht="15.75">
      <c r="A10" s="108"/>
      <c r="B10" s="173"/>
      <c r="C10" s="174" t="s">
        <v>60</v>
      </c>
      <c r="D10" s="174" t="s">
        <v>61</v>
      </c>
      <c r="E10" s="174" t="s">
        <v>62</v>
      </c>
      <c r="F10" s="175" t="s">
        <v>63</v>
      </c>
      <c r="G10" s="175" t="s">
        <v>64</v>
      </c>
      <c r="H10" s="174" t="s">
        <v>62</v>
      </c>
    </row>
    <row r="11" spans="1:8" s="253" customFormat="1" ht="15.75">
      <c r="A11" s="108"/>
      <c r="B11" s="173"/>
      <c r="C11" s="176"/>
      <c r="D11" s="174" t="s">
        <v>60</v>
      </c>
      <c r="E11" s="174"/>
      <c r="F11" s="175"/>
      <c r="G11" s="175" t="s">
        <v>65</v>
      </c>
      <c r="H11" s="177"/>
    </row>
    <row r="12" spans="1:8" s="253" customFormat="1" ht="15.75">
      <c r="A12" s="108"/>
      <c r="B12" s="170"/>
      <c r="C12" s="171" t="s">
        <v>283</v>
      </c>
      <c r="D12" s="171" t="s">
        <v>252</v>
      </c>
      <c r="E12" s="171"/>
      <c r="F12" s="171" t="s">
        <v>283</v>
      </c>
      <c r="G12" s="171" t="s">
        <v>252</v>
      </c>
      <c r="H12" s="177"/>
    </row>
    <row r="13" spans="1:8" s="253" customFormat="1" ht="15.75">
      <c r="A13" s="108"/>
      <c r="B13" s="178"/>
      <c r="C13" s="179" t="s">
        <v>282</v>
      </c>
      <c r="D13" s="179" t="s">
        <v>251</v>
      </c>
      <c r="E13" s="179"/>
      <c r="F13" s="179" t="s">
        <v>282</v>
      </c>
      <c r="G13" s="179" t="s">
        <v>251</v>
      </c>
      <c r="H13" s="177"/>
    </row>
    <row r="14" spans="1:8" s="253" customFormat="1" ht="15.75">
      <c r="A14" s="108"/>
      <c r="B14" s="180"/>
      <c r="C14" s="181" t="s">
        <v>66</v>
      </c>
      <c r="D14" s="181" t="s">
        <v>66</v>
      </c>
      <c r="E14" s="181"/>
      <c r="F14" s="182" t="s">
        <v>66</v>
      </c>
      <c r="G14" s="182" t="s">
        <v>66</v>
      </c>
      <c r="H14" s="177"/>
    </row>
    <row r="15" spans="1:8" s="253" customFormat="1" ht="16.5" customHeight="1">
      <c r="A15" s="108"/>
      <c r="B15" s="183"/>
      <c r="C15" s="181" t="s">
        <v>2</v>
      </c>
      <c r="D15" s="181" t="s">
        <v>2</v>
      </c>
      <c r="E15" s="181"/>
      <c r="F15" s="182" t="s">
        <v>2</v>
      </c>
      <c r="G15" s="181" t="s">
        <v>2</v>
      </c>
      <c r="H15" s="177"/>
    </row>
    <row r="16" spans="1:8" s="253" customFormat="1" ht="15.75">
      <c r="A16" s="108"/>
      <c r="B16" s="183" t="s">
        <v>67</v>
      </c>
      <c r="C16" s="184">
        <v>171524</v>
      </c>
      <c r="D16" s="184">
        <v>144350</v>
      </c>
      <c r="E16" s="185">
        <f>SUM(C16-D16)/D16</f>
        <v>0.1882507793557326</v>
      </c>
      <c r="F16" s="184">
        <f aca="true" t="shared" si="0" ref="F16:G18">SUM(C16)</f>
        <v>171524</v>
      </c>
      <c r="G16" s="184">
        <f t="shared" si="0"/>
        <v>144350</v>
      </c>
      <c r="H16" s="185">
        <f>SUM(F16-G16)/G16</f>
        <v>0.1882507793557326</v>
      </c>
    </row>
    <row r="17" spans="1:8" s="253" customFormat="1" ht="15.75">
      <c r="A17" s="108"/>
      <c r="B17" s="183" t="s">
        <v>161</v>
      </c>
      <c r="C17" s="184">
        <v>103943</v>
      </c>
      <c r="D17" s="184">
        <v>78560</v>
      </c>
      <c r="E17" s="186">
        <f>SUM(C17-D17)/D17</f>
        <v>0.3231033604887984</v>
      </c>
      <c r="F17" s="184">
        <f t="shared" si="0"/>
        <v>103943</v>
      </c>
      <c r="G17" s="184">
        <f t="shared" si="0"/>
        <v>78560</v>
      </c>
      <c r="H17" s="186">
        <f>SUM(F17-G17)/G17</f>
        <v>0.3231033604887984</v>
      </c>
    </row>
    <row r="18" spans="1:8" s="253" customFormat="1" ht="18">
      <c r="A18" s="108"/>
      <c r="B18" s="183" t="s">
        <v>68</v>
      </c>
      <c r="C18" s="187">
        <v>378089</v>
      </c>
      <c r="D18" s="187">
        <v>356726</v>
      </c>
      <c r="E18" s="186">
        <f>SUM(C18-D18)/D18</f>
        <v>0.05988629928852957</v>
      </c>
      <c r="F18" s="184">
        <f t="shared" si="0"/>
        <v>378089</v>
      </c>
      <c r="G18" s="184">
        <f t="shared" si="0"/>
        <v>356726</v>
      </c>
      <c r="H18" s="186">
        <f>SUM(F18-G18)/G18</f>
        <v>0.05988629928852957</v>
      </c>
    </row>
    <row r="19" spans="1:8" s="253" customFormat="1" ht="18.75" thickBot="1">
      <c r="A19" s="108"/>
      <c r="B19" s="183" t="s">
        <v>49</v>
      </c>
      <c r="C19" s="188">
        <f>SUM(C16:C18)</f>
        <v>653556</v>
      </c>
      <c r="D19" s="189">
        <f>SUM(D16:D18)</f>
        <v>579636</v>
      </c>
      <c r="E19" s="409">
        <f>SUM(C19-D19)/D19</f>
        <v>0.1275283108709604</v>
      </c>
      <c r="F19" s="190">
        <f>SUM(F16:F18)</f>
        <v>653556</v>
      </c>
      <c r="G19" s="254">
        <f>SUM(G16:G18)</f>
        <v>579636</v>
      </c>
      <c r="H19" s="409">
        <f>SUM(F19-G19)/G19</f>
        <v>0.1275283108709604</v>
      </c>
    </row>
    <row r="20" spans="1:8" s="253" customFormat="1" ht="15.75" thickTop="1">
      <c r="A20" s="108"/>
      <c r="B20" s="191"/>
      <c r="C20" s="192"/>
      <c r="D20" s="193"/>
      <c r="E20" s="193"/>
      <c r="F20" s="194"/>
      <c r="G20" s="193"/>
      <c r="H20" s="177"/>
    </row>
    <row r="21" spans="1:8" s="253" customFormat="1" ht="15.75">
      <c r="A21" s="108"/>
      <c r="B21" s="183"/>
      <c r="C21" s="171" t="s">
        <v>283</v>
      </c>
      <c r="D21" s="171" t="s">
        <v>252</v>
      </c>
      <c r="E21" s="171"/>
      <c r="F21" s="171" t="s">
        <v>283</v>
      </c>
      <c r="G21" s="171" t="s">
        <v>252</v>
      </c>
      <c r="H21" s="177"/>
    </row>
    <row r="22" spans="1:8" s="253" customFormat="1" ht="15.75">
      <c r="A22" s="108"/>
      <c r="B22" s="183"/>
      <c r="C22" s="179" t="s">
        <v>282</v>
      </c>
      <c r="D22" s="179" t="s">
        <v>251</v>
      </c>
      <c r="E22" s="179"/>
      <c r="F22" s="179" t="s">
        <v>282</v>
      </c>
      <c r="G22" s="179" t="s">
        <v>251</v>
      </c>
      <c r="H22" s="177"/>
    </row>
    <row r="23" spans="1:8" s="253" customFormat="1" ht="15.75">
      <c r="A23" s="108"/>
      <c r="B23" s="183"/>
      <c r="C23" s="181" t="s">
        <v>46</v>
      </c>
      <c r="D23" s="181" t="s">
        <v>46</v>
      </c>
      <c r="E23" s="181"/>
      <c r="F23" s="182" t="s">
        <v>46</v>
      </c>
      <c r="G23" s="181" t="s">
        <v>46</v>
      </c>
      <c r="H23" s="177"/>
    </row>
    <row r="24" spans="1:8" s="253" customFormat="1" ht="15.75">
      <c r="A24" s="108"/>
      <c r="B24" s="183"/>
      <c r="C24" s="181" t="s">
        <v>2</v>
      </c>
      <c r="D24" s="171" t="s">
        <v>2</v>
      </c>
      <c r="E24" s="171"/>
      <c r="F24" s="195" t="s">
        <v>2</v>
      </c>
      <c r="G24" s="171" t="s">
        <v>2</v>
      </c>
      <c r="H24" s="177"/>
    </row>
    <row r="25" spans="1:8" s="253" customFormat="1" ht="15.75">
      <c r="A25" s="108"/>
      <c r="B25" s="183"/>
      <c r="C25" s="181"/>
      <c r="D25" s="181"/>
      <c r="E25" s="171"/>
      <c r="F25" s="196"/>
      <c r="G25" s="181"/>
      <c r="H25" s="177"/>
    </row>
    <row r="26" spans="1:8" s="253" customFormat="1" ht="15.75">
      <c r="A26" s="108"/>
      <c r="B26" s="183" t="s">
        <v>67</v>
      </c>
      <c r="C26" s="197">
        <v>27464</v>
      </c>
      <c r="D26" s="184">
        <v>25242</v>
      </c>
      <c r="E26" s="198">
        <f>SUM(C26-D26)/D26</f>
        <v>0.08802789002456224</v>
      </c>
      <c r="F26" s="199">
        <f aca="true" t="shared" si="1" ref="F26:G28">SUM(C26)</f>
        <v>27464</v>
      </c>
      <c r="G26" s="255">
        <f t="shared" si="1"/>
        <v>25242</v>
      </c>
      <c r="H26" s="198">
        <f>SUM(F26-G26)/G26</f>
        <v>0.08802789002456224</v>
      </c>
    </row>
    <row r="27" spans="1:8" s="253" customFormat="1" ht="15.75">
      <c r="A27" s="108"/>
      <c r="B27" s="183" t="s">
        <v>161</v>
      </c>
      <c r="C27" s="197">
        <v>4363</v>
      </c>
      <c r="D27" s="197">
        <v>-655</v>
      </c>
      <c r="E27" s="185" t="s">
        <v>22</v>
      </c>
      <c r="F27" s="197">
        <f t="shared" si="1"/>
        <v>4363</v>
      </c>
      <c r="G27" s="256">
        <f t="shared" si="1"/>
        <v>-655</v>
      </c>
      <c r="H27" s="185" t="s">
        <v>22</v>
      </c>
    </row>
    <row r="28" spans="1:8" s="253" customFormat="1" ht="18">
      <c r="A28" s="108"/>
      <c r="B28" s="183" t="s">
        <v>68</v>
      </c>
      <c r="C28" s="200">
        <v>18506</v>
      </c>
      <c r="D28" s="187">
        <v>19138</v>
      </c>
      <c r="E28" s="185">
        <f>SUM(C28-D28)/D28</f>
        <v>-0.03302330442052461</v>
      </c>
      <c r="F28" s="201">
        <f t="shared" si="1"/>
        <v>18506</v>
      </c>
      <c r="G28" s="255">
        <f t="shared" si="1"/>
        <v>19138</v>
      </c>
      <c r="H28" s="185">
        <f>SUM(F28-G28)/G28</f>
        <v>-0.03302330442052461</v>
      </c>
    </row>
    <row r="29" spans="1:8" s="253" customFormat="1" ht="18">
      <c r="A29" s="108"/>
      <c r="B29" s="183" t="s">
        <v>49</v>
      </c>
      <c r="C29" s="188">
        <f>SUM(C26:C28)</f>
        <v>50333</v>
      </c>
      <c r="D29" s="188">
        <f>SUM(D26:D28)</f>
        <v>43725</v>
      </c>
      <c r="E29" s="409">
        <f>SUM(C29-D29)/D29</f>
        <v>0.15112635791881074</v>
      </c>
      <c r="F29" s="202">
        <f>SUM(F26:F28)</f>
        <v>50333</v>
      </c>
      <c r="G29" s="257">
        <f>SUM(G26:G28)</f>
        <v>43725</v>
      </c>
      <c r="H29" s="409">
        <f>SUM(F29-G29)/G29</f>
        <v>0.15112635791881074</v>
      </c>
    </row>
    <row r="30" spans="1:8" s="253" customFormat="1" ht="18">
      <c r="A30" s="108"/>
      <c r="B30" s="203"/>
      <c r="C30" s="204"/>
      <c r="D30" s="205"/>
      <c r="E30" s="205"/>
      <c r="F30" s="205"/>
      <c r="G30" s="258"/>
      <c r="H30" s="206"/>
    </row>
    <row r="31" spans="2:8" ht="17.25">
      <c r="B31" s="259"/>
      <c r="C31" s="260"/>
      <c r="D31" s="259"/>
      <c r="E31" s="259"/>
      <c r="F31" s="259"/>
      <c r="G31" s="261"/>
      <c r="H31" s="261"/>
    </row>
    <row r="32" spans="1:2" s="22" customFormat="1" ht="15">
      <c r="A32" s="262" t="s">
        <v>69</v>
      </c>
      <c r="B32" s="22" t="s">
        <v>352</v>
      </c>
    </row>
    <row r="33" spans="1:2" s="22" customFormat="1" ht="15">
      <c r="A33" s="262"/>
      <c r="B33" s="263" t="s">
        <v>353</v>
      </c>
    </row>
    <row r="34" s="22" customFormat="1" ht="15">
      <c r="A34" s="262"/>
    </row>
    <row r="35" spans="1:2" s="22" customFormat="1" ht="15">
      <c r="A35" s="262" t="s">
        <v>70</v>
      </c>
      <c r="B35" s="22" t="s">
        <v>367</v>
      </c>
    </row>
    <row r="36" spans="1:2" s="22" customFormat="1" ht="15">
      <c r="A36" s="262"/>
      <c r="B36" s="22" t="s">
        <v>354</v>
      </c>
    </row>
    <row r="37" spans="1:2" s="22" customFormat="1" ht="15">
      <c r="A37" s="262"/>
      <c r="B37" s="22" t="s">
        <v>355</v>
      </c>
    </row>
    <row r="38" spans="1:2" s="22" customFormat="1" ht="15">
      <c r="A38" s="262"/>
      <c r="B38" s="22" t="s">
        <v>327</v>
      </c>
    </row>
    <row r="39" s="22" customFormat="1" ht="15">
      <c r="A39" s="262"/>
    </row>
    <row r="40" spans="1:2" s="22" customFormat="1" ht="15">
      <c r="A40" s="262" t="s">
        <v>71</v>
      </c>
      <c r="B40" s="263" t="s">
        <v>356</v>
      </c>
    </row>
    <row r="41" s="264" customFormat="1" ht="15">
      <c r="B41" s="263" t="s">
        <v>357</v>
      </c>
    </row>
    <row r="42" s="264" customFormat="1" ht="15">
      <c r="B42" s="263" t="s">
        <v>339</v>
      </c>
    </row>
    <row r="43" s="264" customFormat="1" ht="14.25"/>
    <row r="44" s="264" customFormat="1" ht="15">
      <c r="B44" s="263"/>
    </row>
    <row r="45" spans="1:2" ht="18.75">
      <c r="A45" s="265" t="s">
        <v>72</v>
      </c>
      <c r="B45" s="266" t="s">
        <v>73</v>
      </c>
    </row>
    <row r="46" spans="2:8" s="253" customFormat="1" ht="15.75">
      <c r="B46" s="267"/>
      <c r="C46" s="207" t="s">
        <v>74</v>
      </c>
      <c r="D46" s="208" t="s">
        <v>162</v>
      </c>
      <c r="E46" s="171" t="s">
        <v>58</v>
      </c>
      <c r="F46" s="207" t="s">
        <v>74</v>
      </c>
      <c r="G46" s="181" t="s">
        <v>75</v>
      </c>
      <c r="H46" s="268" t="s">
        <v>58</v>
      </c>
    </row>
    <row r="47" spans="2:8" s="253" customFormat="1" ht="15.75">
      <c r="B47" s="269"/>
      <c r="C47" s="171" t="s">
        <v>283</v>
      </c>
      <c r="D47" s="171" t="s">
        <v>284</v>
      </c>
      <c r="E47" s="174" t="s">
        <v>62</v>
      </c>
      <c r="F47" s="171" t="s">
        <v>283</v>
      </c>
      <c r="G47" s="171" t="s">
        <v>284</v>
      </c>
      <c r="H47" s="270" t="s">
        <v>62</v>
      </c>
    </row>
    <row r="48" spans="2:8" s="253" customFormat="1" ht="15.75">
      <c r="B48" s="269"/>
      <c r="C48" s="179" t="s">
        <v>282</v>
      </c>
      <c r="D48" s="179" t="s">
        <v>278</v>
      </c>
      <c r="E48" s="176"/>
      <c r="F48" s="179" t="s">
        <v>282</v>
      </c>
      <c r="G48" s="179" t="s">
        <v>278</v>
      </c>
      <c r="H48" s="270"/>
    </row>
    <row r="49" spans="2:8" s="253" customFormat="1" ht="15.75">
      <c r="B49" s="271"/>
      <c r="C49" s="181" t="s">
        <v>66</v>
      </c>
      <c r="D49" s="209" t="s">
        <v>66</v>
      </c>
      <c r="E49" s="179"/>
      <c r="F49" s="181" t="s">
        <v>46</v>
      </c>
      <c r="G49" s="209" t="s">
        <v>46</v>
      </c>
      <c r="H49" s="272"/>
    </row>
    <row r="50" spans="2:8" s="253" customFormat="1" ht="15">
      <c r="B50" s="273" t="s">
        <v>76</v>
      </c>
      <c r="C50" s="274"/>
      <c r="D50" s="273"/>
      <c r="E50" s="273"/>
      <c r="F50" s="273"/>
      <c r="G50" s="274"/>
      <c r="H50" s="273"/>
    </row>
    <row r="51" spans="2:8" s="253" customFormat="1" ht="15.75">
      <c r="B51" s="269" t="s">
        <v>67</v>
      </c>
      <c r="C51" s="275">
        <f>SUM(C16)</f>
        <v>171524</v>
      </c>
      <c r="D51" s="275">
        <v>148400</v>
      </c>
      <c r="E51" s="276">
        <f>SUM(C51-D51)/D51</f>
        <v>0.15582210242587602</v>
      </c>
      <c r="F51" s="275">
        <f>SUM(C26)</f>
        <v>27464</v>
      </c>
      <c r="G51" s="275">
        <v>20008</v>
      </c>
      <c r="H51" s="277">
        <f>SUM(F51-G51)/G51</f>
        <v>0.37265093962415036</v>
      </c>
    </row>
    <row r="52" spans="2:8" s="253" customFormat="1" ht="15.75">
      <c r="B52" s="269" t="s">
        <v>161</v>
      </c>
      <c r="C52" s="275">
        <f>SUM(C17)</f>
        <v>103943</v>
      </c>
      <c r="D52" s="275">
        <v>92442</v>
      </c>
      <c r="E52" s="276">
        <f>SUM(C52-D52)/D52</f>
        <v>0.12441314553990611</v>
      </c>
      <c r="F52" s="197">
        <f>SUM(C27)</f>
        <v>4363</v>
      </c>
      <c r="G52" s="275">
        <v>6787</v>
      </c>
      <c r="H52" s="277">
        <f>SUM(F52-G52)/G52</f>
        <v>-0.3571533814645646</v>
      </c>
    </row>
    <row r="53" spans="2:8" s="253" customFormat="1" ht="18">
      <c r="B53" s="269" t="s">
        <v>68</v>
      </c>
      <c r="C53" s="278">
        <f>SUM(C18)</f>
        <v>378089</v>
      </c>
      <c r="D53" s="278">
        <v>366168</v>
      </c>
      <c r="E53" s="276">
        <f>SUM(C53-D53)/D53</f>
        <v>0.03255609447029779</v>
      </c>
      <c r="F53" s="278">
        <f>SUM(C28)</f>
        <v>18506</v>
      </c>
      <c r="G53" s="278">
        <v>20692</v>
      </c>
      <c r="H53" s="277">
        <f>SUM(F53-G53)/G53</f>
        <v>-0.10564469360139184</v>
      </c>
    </row>
    <row r="54" spans="2:8" s="253" customFormat="1" ht="18">
      <c r="B54" s="279" t="s">
        <v>49</v>
      </c>
      <c r="C54" s="280">
        <f>SUM(C51:C53)</f>
        <v>653556</v>
      </c>
      <c r="D54" s="280">
        <f>SUM(D51:D53)</f>
        <v>607010</v>
      </c>
      <c r="E54" s="281">
        <f>SUM(C54-D54)/D54</f>
        <v>0.0766807795588211</v>
      </c>
      <c r="F54" s="280">
        <f>SUM(F51:F53)</f>
        <v>50333</v>
      </c>
      <c r="G54" s="280">
        <f>SUM(G51:G53)</f>
        <v>47487</v>
      </c>
      <c r="H54" s="282">
        <f>SUM(F54-G54)/G54</f>
        <v>0.05993219196832818</v>
      </c>
    </row>
    <row r="55" spans="2:8" s="253" customFormat="1" ht="17.25">
      <c r="B55" s="283"/>
      <c r="C55" s="284"/>
      <c r="D55" s="285"/>
      <c r="E55" s="286"/>
      <c r="F55" s="286"/>
      <c r="G55" s="287"/>
      <c r="H55" s="288"/>
    </row>
    <row r="56" spans="2:8" ht="16.5">
      <c r="B56" s="259"/>
      <c r="C56" s="289"/>
      <c r="D56" s="290"/>
      <c r="E56" s="290"/>
      <c r="F56" s="290"/>
      <c r="G56" s="291"/>
      <c r="H56" s="292"/>
    </row>
    <row r="57" spans="1:2" s="22" customFormat="1" ht="15">
      <c r="A57" s="262" t="s">
        <v>69</v>
      </c>
      <c r="B57" s="138" t="s">
        <v>358</v>
      </c>
    </row>
    <row r="58" spans="1:2" s="22" customFormat="1" ht="15">
      <c r="A58" s="262"/>
      <c r="B58" s="22" t="s">
        <v>270</v>
      </c>
    </row>
    <row r="59" s="22" customFormat="1" ht="15"/>
    <row r="60" spans="1:2" s="22" customFormat="1" ht="15">
      <c r="A60" s="262" t="s">
        <v>70</v>
      </c>
      <c r="B60" s="22" t="s">
        <v>359</v>
      </c>
    </row>
    <row r="61" spans="1:2" s="22" customFormat="1" ht="15">
      <c r="A61" s="262"/>
      <c r="B61" s="22" t="s">
        <v>360</v>
      </c>
    </row>
    <row r="62" s="22" customFormat="1" ht="15">
      <c r="A62" s="262"/>
    </row>
    <row r="63" spans="1:2" s="22" customFormat="1" ht="15">
      <c r="A63" s="262" t="s">
        <v>77</v>
      </c>
      <c r="B63" s="22" t="s">
        <v>362</v>
      </c>
    </row>
    <row r="64" ht="15">
      <c r="B64" s="22" t="s">
        <v>361</v>
      </c>
    </row>
    <row r="66" spans="1:6" ht="18.75">
      <c r="A66" s="265" t="s">
        <v>78</v>
      </c>
      <c r="B66" s="12" t="s">
        <v>313</v>
      </c>
      <c r="F66" s="293"/>
    </row>
    <row r="67" spans="2:6" ht="15.75">
      <c r="B67" s="22"/>
      <c r="F67" s="293"/>
    </row>
    <row r="68" spans="2:6" ht="15.75">
      <c r="B68" s="22" t="s">
        <v>368</v>
      </c>
      <c r="F68" s="293"/>
    </row>
    <row r="69" spans="2:6" ht="15.75">
      <c r="B69" s="22" t="s">
        <v>363</v>
      </c>
      <c r="F69" s="293"/>
    </row>
    <row r="70" spans="2:6" ht="15.75">
      <c r="B70" s="22" t="s">
        <v>365</v>
      </c>
      <c r="F70" s="293"/>
    </row>
    <row r="71" spans="2:6" ht="15.75">
      <c r="B71" s="22" t="s">
        <v>364</v>
      </c>
      <c r="F71" s="293"/>
    </row>
    <row r="72" spans="2:6" ht="15.75">
      <c r="B72" s="22" t="s">
        <v>366</v>
      </c>
      <c r="F72" s="293"/>
    </row>
    <row r="73" spans="2:6" ht="15">
      <c r="B73" s="27"/>
      <c r="F73" s="293"/>
    </row>
    <row r="74" spans="1:2" ht="18.75">
      <c r="A74" s="265" t="s">
        <v>79</v>
      </c>
      <c r="B74" s="12" t="s">
        <v>80</v>
      </c>
    </row>
    <row r="75" s="264" customFormat="1" ht="15">
      <c r="B75" s="22" t="s">
        <v>81</v>
      </c>
    </row>
    <row r="76" s="264" customFormat="1" ht="15">
      <c r="B76" s="22"/>
    </row>
    <row r="77" spans="1:7" ht="18.75">
      <c r="A77" s="265" t="s">
        <v>82</v>
      </c>
      <c r="B77" s="294" t="s">
        <v>83</v>
      </c>
      <c r="F77" s="295" t="s">
        <v>259</v>
      </c>
      <c r="G77" s="296" t="s">
        <v>114</v>
      </c>
    </row>
    <row r="78" spans="2:7" ht="24" customHeight="1">
      <c r="B78" s="11"/>
      <c r="C78" s="11"/>
      <c r="D78" s="11"/>
      <c r="E78" s="296"/>
      <c r="F78" s="295" t="s">
        <v>260</v>
      </c>
      <c r="G78" s="297" t="s">
        <v>44</v>
      </c>
    </row>
    <row r="79" spans="2:7" ht="15.75">
      <c r="B79" s="11"/>
      <c r="C79" s="11"/>
      <c r="D79" s="11"/>
      <c r="E79" s="11"/>
      <c r="F79" s="298" t="s">
        <v>282</v>
      </c>
      <c r="G79" s="299" t="s">
        <v>282</v>
      </c>
    </row>
    <row r="80" spans="2:7" ht="15.75">
      <c r="B80" s="11"/>
      <c r="C80" s="11"/>
      <c r="D80" s="11"/>
      <c r="E80" s="11"/>
      <c r="F80" s="297" t="s">
        <v>2</v>
      </c>
      <c r="G80" s="297" t="s">
        <v>2</v>
      </c>
    </row>
    <row r="81" spans="2:7" ht="15.75">
      <c r="B81" s="11" t="s">
        <v>85</v>
      </c>
      <c r="C81" s="11"/>
      <c r="D81" s="11"/>
      <c r="E81" s="11"/>
      <c r="F81" s="256">
        <v>10106.4851293874</v>
      </c>
      <c r="G81" s="300">
        <f>SUM(F81)</f>
        <v>10106.4851293874</v>
      </c>
    </row>
    <row r="82" spans="2:7" ht="15.75">
      <c r="B82" s="11" t="s">
        <v>86</v>
      </c>
      <c r="C82" s="11"/>
      <c r="D82" s="11"/>
      <c r="E82" s="301"/>
      <c r="F82" s="256">
        <f>-SUM('[4]QLFS-ConPL-30.6.14'!$AH$69)/1000</f>
        <v>51.998164887125604</v>
      </c>
      <c r="G82" s="300">
        <f>SUM(F82)</f>
        <v>51.998164887125604</v>
      </c>
    </row>
    <row r="83" spans="2:7" ht="18.75" thickBot="1">
      <c r="B83" s="11"/>
      <c r="C83" s="11"/>
      <c r="D83" s="11"/>
      <c r="E83" s="302"/>
      <c r="F83" s="303">
        <f>SUM(F81:F82)</f>
        <v>10158.483294274525</v>
      </c>
      <c r="G83" s="304">
        <f>SUM(G81:G82)</f>
        <v>10158.483294274525</v>
      </c>
    </row>
    <row r="84" spans="2:5" ht="16.5" thickTop="1">
      <c r="B84" s="11" t="s">
        <v>87</v>
      </c>
      <c r="C84" s="11"/>
      <c r="D84" s="11"/>
      <c r="E84" s="11"/>
    </row>
    <row r="86" spans="1:2" ht="18.75">
      <c r="A86" s="265" t="s">
        <v>88</v>
      </c>
      <c r="B86" s="266" t="s">
        <v>89</v>
      </c>
    </row>
    <row r="87" ht="15.75">
      <c r="B87" s="305" t="s">
        <v>272</v>
      </c>
    </row>
    <row r="88" ht="15">
      <c r="B88" s="306"/>
    </row>
    <row r="89" spans="2:7" ht="17.25">
      <c r="B89" s="306"/>
      <c r="F89" s="307"/>
      <c r="G89" s="307"/>
    </row>
    <row r="90" spans="1:7" ht="20.25">
      <c r="A90" s="265" t="s">
        <v>90</v>
      </c>
      <c r="B90" s="266" t="s">
        <v>91</v>
      </c>
      <c r="F90" s="308"/>
      <c r="G90" s="308"/>
    </row>
    <row r="91" spans="1:2" ht="18.75">
      <c r="A91" s="309"/>
      <c r="B91" s="305" t="s">
        <v>277</v>
      </c>
    </row>
    <row r="92" spans="1:2" ht="18.75">
      <c r="A92" s="309"/>
      <c r="B92" s="310"/>
    </row>
    <row r="93" spans="1:7" ht="18.75">
      <c r="A93" s="265" t="s">
        <v>92</v>
      </c>
      <c r="B93" s="266" t="s">
        <v>93</v>
      </c>
      <c r="G93" s="311"/>
    </row>
    <row r="94" spans="1:7" ht="18">
      <c r="A94" s="13"/>
      <c r="B94" s="305" t="s">
        <v>328</v>
      </c>
      <c r="G94" s="312"/>
    </row>
    <row r="95" spans="1:7" ht="18.75" thickBot="1">
      <c r="A95" s="13"/>
      <c r="B95" s="305"/>
      <c r="G95" s="312"/>
    </row>
    <row r="96" spans="1:7" ht="26.25" thickBot="1">
      <c r="A96" s="13"/>
      <c r="B96" s="386" t="s">
        <v>334</v>
      </c>
      <c r="C96" s="375" t="s">
        <v>335</v>
      </c>
      <c r="D96" s="376" t="s">
        <v>333</v>
      </c>
      <c r="E96" s="377" t="s">
        <v>336</v>
      </c>
      <c r="F96" s="375" t="s">
        <v>337</v>
      </c>
      <c r="G96" s="312"/>
    </row>
    <row r="97" spans="1:7" ht="18">
      <c r="A97" s="13"/>
      <c r="B97" s="384" t="s">
        <v>329</v>
      </c>
      <c r="C97" s="373">
        <v>220</v>
      </c>
      <c r="D97" s="367">
        <f>219531/1000</f>
        <v>219.531</v>
      </c>
      <c r="E97" s="371">
        <f>SUM(C97-D97)</f>
        <v>0.4689999999999941</v>
      </c>
      <c r="F97" s="368" t="s">
        <v>342</v>
      </c>
      <c r="G97" s="312"/>
    </row>
    <row r="98" spans="1:7" ht="18">
      <c r="A98" s="13"/>
      <c r="B98" s="384" t="s">
        <v>330</v>
      </c>
      <c r="C98" s="373">
        <v>70</v>
      </c>
      <c r="D98" s="367">
        <v>46.509</v>
      </c>
      <c r="E98" s="371">
        <f>SUM(C98-D98)</f>
        <v>23.491</v>
      </c>
      <c r="F98" s="368" t="s">
        <v>343</v>
      </c>
      <c r="G98" s="312"/>
    </row>
    <row r="99" spans="1:7" ht="18">
      <c r="A99" s="13"/>
      <c r="B99" s="384" t="s">
        <v>331</v>
      </c>
      <c r="C99" s="373">
        <v>8.327</v>
      </c>
      <c r="D99" s="367">
        <v>1.005</v>
      </c>
      <c r="E99" s="371">
        <f>SUM(C99-D99)</f>
        <v>7.322</v>
      </c>
      <c r="F99" s="368" t="s">
        <v>340</v>
      </c>
      <c r="G99" s="312"/>
    </row>
    <row r="100" spans="1:7" ht="25.5">
      <c r="A100" s="13"/>
      <c r="B100" s="384" t="s">
        <v>332</v>
      </c>
      <c r="C100" s="373">
        <v>1.2</v>
      </c>
      <c r="D100" s="367">
        <v>1.106</v>
      </c>
      <c r="E100" s="371">
        <f>SUM(C100-D100)</f>
        <v>0.09399999999999986</v>
      </c>
      <c r="F100" s="369" t="s">
        <v>338</v>
      </c>
      <c r="G100" s="312"/>
    </row>
    <row r="101" spans="1:7" ht="18.75" thickBot="1">
      <c r="A101" s="13"/>
      <c r="B101" s="385"/>
      <c r="C101" s="374">
        <f>SUM(C97:C100)</f>
        <v>299.527</v>
      </c>
      <c r="D101" s="366">
        <f>SUM(D97:D100)</f>
        <v>268.151</v>
      </c>
      <c r="E101" s="372">
        <f>SUM(E97:E100)</f>
        <v>31.375999999999994</v>
      </c>
      <c r="F101" s="370"/>
      <c r="G101" s="312"/>
    </row>
    <row r="102" spans="1:7" ht="18">
      <c r="A102" s="13"/>
      <c r="B102" s="305"/>
      <c r="G102" s="312"/>
    </row>
    <row r="103" spans="1:7" ht="17.25">
      <c r="A103" s="13"/>
      <c r="B103" s="306"/>
      <c r="G103" s="312"/>
    </row>
    <row r="104" spans="1:8" ht="18.75">
      <c r="A104" s="313" t="s">
        <v>94</v>
      </c>
      <c r="B104" s="314" t="s">
        <v>193</v>
      </c>
      <c r="C104" s="109"/>
      <c r="D104" s="109"/>
      <c r="E104" s="109"/>
      <c r="F104" s="109"/>
      <c r="G104" s="315"/>
      <c r="H104" s="316"/>
    </row>
    <row r="105" spans="1:7" ht="18.75">
      <c r="A105" s="313"/>
      <c r="B105" s="314" t="s">
        <v>194</v>
      </c>
      <c r="C105" s="109"/>
      <c r="D105" s="109"/>
      <c r="E105" s="109"/>
      <c r="F105" s="109"/>
      <c r="G105" s="317" t="s">
        <v>2</v>
      </c>
    </row>
    <row r="106" spans="1:7" ht="15.75">
      <c r="A106" s="109"/>
      <c r="B106" s="318"/>
      <c r="C106" s="319"/>
      <c r="D106" s="319"/>
      <c r="E106" s="319"/>
      <c r="F106" s="319"/>
      <c r="G106" s="320"/>
    </row>
    <row r="107" spans="1:7" ht="15.75">
      <c r="A107" s="109"/>
      <c r="B107" s="318" t="s">
        <v>95</v>
      </c>
      <c r="C107" s="319"/>
      <c r="D107" s="319"/>
      <c r="E107" s="319"/>
      <c r="F107" s="319"/>
      <c r="G107" s="320">
        <v>23241.1727</v>
      </c>
    </row>
    <row r="108" spans="1:7" ht="15.75">
      <c r="A108" s="109"/>
      <c r="B108" s="319"/>
      <c r="C108" s="319"/>
      <c r="D108" s="319"/>
      <c r="E108" s="319"/>
      <c r="F108" s="319"/>
      <c r="G108" s="320"/>
    </row>
    <row r="109" spans="1:7" ht="15.75">
      <c r="A109" s="109"/>
      <c r="B109" s="318" t="s">
        <v>96</v>
      </c>
      <c r="C109" s="319"/>
      <c r="D109" s="319"/>
      <c r="E109" s="319"/>
      <c r="F109" s="319"/>
      <c r="G109" s="320">
        <v>581.1163580819999</v>
      </c>
    </row>
    <row r="110" spans="1:7" ht="15.75">
      <c r="A110" s="109"/>
      <c r="B110" s="318"/>
      <c r="C110" s="319"/>
      <c r="D110" s="319"/>
      <c r="E110" s="319"/>
      <c r="F110" s="319"/>
      <c r="G110" s="320"/>
    </row>
    <row r="111" spans="1:7" ht="15.75">
      <c r="A111" s="109"/>
      <c r="B111" s="318" t="s">
        <v>98</v>
      </c>
      <c r="C111" s="319"/>
      <c r="D111" s="319"/>
      <c r="E111" s="319"/>
      <c r="F111" s="319"/>
      <c r="G111" s="320">
        <v>231565.61908000003</v>
      </c>
    </row>
    <row r="112" spans="1:7" ht="15.75">
      <c r="A112" s="109"/>
      <c r="B112" s="318" t="s">
        <v>253</v>
      </c>
      <c r="C112" s="319"/>
      <c r="D112" s="319"/>
      <c r="E112" s="319"/>
      <c r="F112" s="319"/>
      <c r="G112" s="320">
        <v>61253</v>
      </c>
    </row>
    <row r="113" spans="1:7" ht="15.75">
      <c r="A113" s="109"/>
      <c r="B113" s="318" t="s">
        <v>99</v>
      </c>
      <c r="C113" s="319"/>
      <c r="D113" s="319"/>
      <c r="E113" s="319"/>
      <c r="F113" s="319"/>
      <c r="G113" s="320">
        <v>59222.535783650324</v>
      </c>
    </row>
    <row r="114" spans="1:7" ht="15.75">
      <c r="A114" s="109"/>
      <c r="B114" s="318" t="s">
        <v>254</v>
      </c>
      <c r="C114" s="319"/>
      <c r="D114" s="319"/>
      <c r="E114" s="319"/>
      <c r="F114" s="319"/>
      <c r="G114" s="320">
        <v>4533</v>
      </c>
    </row>
    <row r="115" spans="1:7" ht="15.75">
      <c r="A115" s="109"/>
      <c r="B115" s="318" t="s">
        <v>232</v>
      </c>
      <c r="C115" s="319"/>
      <c r="D115" s="319"/>
      <c r="E115" s="319"/>
      <c r="F115" s="319"/>
      <c r="G115" s="320">
        <v>8750</v>
      </c>
    </row>
    <row r="116" spans="1:7" ht="15.75">
      <c r="A116" s="109"/>
      <c r="B116" s="318"/>
      <c r="C116" s="319"/>
      <c r="D116" s="319"/>
      <c r="E116" s="319"/>
      <c r="F116" s="319"/>
      <c r="G116" s="320"/>
    </row>
    <row r="117" spans="1:7" ht="16.5" thickBot="1">
      <c r="A117" s="109"/>
      <c r="B117" s="318"/>
      <c r="C117" s="319"/>
      <c r="D117" s="319"/>
      <c r="E117" s="319"/>
      <c r="F117" s="319"/>
      <c r="G117" s="321">
        <f>SUM(G107:G116)</f>
        <v>389146.44392173237</v>
      </c>
    </row>
    <row r="118" spans="1:7" ht="16.5" thickTop="1">
      <c r="A118" s="109"/>
      <c r="B118" s="322" t="s">
        <v>195</v>
      </c>
      <c r="C118" s="319"/>
      <c r="D118" s="319"/>
      <c r="E118" s="319"/>
      <c r="F118" s="319"/>
      <c r="G118" s="320"/>
    </row>
    <row r="119" spans="1:7" ht="15.75">
      <c r="A119" s="109"/>
      <c r="B119" s="318" t="s">
        <v>97</v>
      </c>
      <c r="C119" s="125"/>
      <c r="D119" s="319"/>
      <c r="E119" s="319"/>
      <c r="F119" s="319"/>
      <c r="G119" s="323">
        <v>692.6327452809999</v>
      </c>
    </row>
    <row r="120" spans="1:7" ht="15.75">
      <c r="A120" s="109"/>
      <c r="B120" s="318"/>
      <c r="C120" s="319"/>
      <c r="D120" s="319"/>
      <c r="E120" s="319"/>
      <c r="F120" s="319"/>
      <c r="G120" s="320"/>
    </row>
    <row r="121" spans="1:7" ht="15.75">
      <c r="A121" s="109"/>
      <c r="B121" s="318" t="s">
        <v>100</v>
      </c>
      <c r="C121" s="319"/>
      <c r="D121" s="319"/>
      <c r="E121" s="319"/>
      <c r="F121" s="319"/>
      <c r="G121" s="323">
        <v>246719.7587671702</v>
      </c>
    </row>
    <row r="122" spans="1:7" ht="15.75">
      <c r="A122" s="109"/>
      <c r="B122" s="318" t="s">
        <v>255</v>
      </c>
      <c r="C122" s="319"/>
      <c r="D122" s="319"/>
      <c r="E122" s="319"/>
      <c r="F122" s="319"/>
      <c r="G122" s="323">
        <v>36467</v>
      </c>
    </row>
    <row r="123" spans="1:7" ht="15.75">
      <c r="A123" s="109"/>
      <c r="B123" s="318"/>
      <c r="C123" s="319"/>
      <c r="D123" s="319"/>
      <c r="E123" s="319"/>
      <c r="F123" s="319"/>
      <c r="G123" s="323"/>
    </row>
    <row r="124" spans="1:7" ht="15.75">
      <c r="A124" s="109"/>
      <c r="B124" s="318" t="s">
        <v>233</v>
      </c>
      <c r="C124" s="319"/>
      <c r="D124" s="319"/>
      <c r="E124" s="319"/>
      <c r="F124" s="319"/>
      <c r="G124" s="323">
        <v>6521.69827</v>
      </c>
    </row>
    <row r="125" spans="1:7" ht="15.75">
      <c r="A125" s="109"/>
      <c r="B125" s="318"/>
      <c r="C125" s="319"/>
      <c r="D125" s="319"/>
      <c r="E125" s="319"/>
      <c r="F125" s="319"/>
      <c r="G125" s="323"/>
    </row>
    <row r="126" spans="1:7" ht="16.5" thickBot="1">
      <c r="A126" s="109"/>
      <c r="B126" s="319"/>
      <c r="C126" s="319"/>
      <c r="D126" s="319"/>
      <c r="E126" s="319"/>
      <c r="F126" s="319"/>
      <c r="G126" s="324">
        <f>SUM(G119:G125)</f>
        <v>290401.0897824512</v>
      </c>
    </row>
    <row r="127" spans="1:7" ht="16.5" thickTop="1">
      <c r="A127" s="109"/>
      <c r="B127" s="325"/>
      <c r="C127" s="319"/>
      <c r="D127" s="319"/>
      <c r="E127" s="319"/>
      <c r="F127" s="319"/>
      <c r="G127" s="326"/>
    </row>
    <row r="128" spans="1:7" ht="16.5" thickBot="1">
      <c r="A128" s="109"/>
      <c r="B128" s="325" t="s">
        <v>196</v>
      </c>
      <c r="C128" s="319"/>
      <c r="D128" s="319"/>
      <c r="E128" s="319"/>
      <c r="F128" s="319"/>
      <c r="G128" s="324">
        <f>G117+G126</f>
        <v>679547.5337041835</v>
      </c>
    </row>
    <row r="129" spans="2:8" ht="15.75" thickTop="1">
      <c r="B129" s="18"/>
      <c r="G129" s="25"/>
      <c r="H129" s="289"/>
    </row>
    <row r="130" spans="2:8" ht="15">
      <c r="B130" s="18"/>
      <c r="G130" s="25"/>
      <c r="H130" s="289"/>
    </row>
    <row r="131" spans="1:8" ht="18.75">
      <c r="A131" s="265" t="s">
        <v>101</v>
      </c>
      <c r="B131" s="12" t="s">
        <v>208</v>
      </c>
      <c r="H131" s="293"/>
    </row>
    <row r="132" spans="1:8" ht="18.75">
      <c r="A132" s="265"/>
      <c r="B132" s="12"/>
      <c r="H132" s="293"/>
    </row>
    <row r="133" spans="1:8" s="329" customFormat="1" ht="18.75">
      <c r="A133" s="327"/>
      <c r="B133" s="328" t="s">
        <v>314</v>
      </c>
      <c r="G133" s="330"/>
      <c r="H133" s="293"/>
    </row>
    <row r="134" spans="1:8" s="329" customFormat="1" ht="18.75">
      <c r="A134" s="327"/>
      <c r="B134" s="382" t="s">
        <v>315</v>
      </c>
      <c r="G134" s="330"/>
      <c r="H134" s="293"/>
    </row>
    <row r="135" spans="1:8" s="329" customFormat="1" ht="18.75">
      <c r="A135" s="327"/>
      <c r="B135" s="382" t="s">
        <v>316</v>
      </c>
      <c r="G135" s="330"/>
      <c r="H135" s="293"/>
    </row>
    <row r="136" spans="1:7" s="329" customFormat="1" ht="18.75">
      <c r="A136" s="327"/>
      <c r="B136" s="381" t="s">
        <v>317</v>
      </c>
      <c r="G136" s="330"/>
    </row>
    <row r="137" spans="1:7" s="329" customFormat="1" ht="18.75">
      <c r="A137" s="327"/>
      <c r="B137" s="331"/>
      <c r="C137" s="332"/>
      <c r="D137" s="332"/>
      <c r="E137" s="332"/>
      <c r="F137" s="332"/>
      <c r="G137" s="332"/>
    </row>
    <row r="138" spans="1:7" s="329" customFormat="1" ht="18.75">
      <c r="A138" s="327"/>
      <c r="B138" s="331" t="s">
        <v>326</v>
      </c>
      <c r="C138" s="332"/>
      <c r="D138" s="332"/>
      <c r="E138" s="332"/>
      <c r="F138" s="333"/>
      <c r="G138" s="333"/>
    </row>
    <row r="139" spans="1:7" s="329" customFormat="1" ht="18.75">
      <c r="A139" s="327"/>
      <c r="B139" s="334"/>
      <c r="C139" s="332" t="s">
        <v>318</v>
      </c>
      <c r="D139" s="332" t="s">
        <v>319</v>
      </c>
      <c r="E139" s="332" t="s">
        <v>320</v>
      </c>
      <c r="F139" s="335" t="s">
        <v>321</v>
      </c>
      <c r="G139" s="335"/>
    </row>
    <row r="140" spans="1:7" s="329" customFormat="1" ht="18.75">
      <c r="A140" s="327"/>
      <c r="B140" s="331"/>
      <c r="C140" s="332" t="s">
        <v>2</v>
      </c>
      <c r="D140" s="332" t="s">
        <v>2</v>
      </c>
      <c r="E140" s="332" t="s">
        <v>2</v>
      </c>
      <c r="F140" s="335" t="s">
        <v>2</v>
      </c>
      <c r="G140" s="335"/>
    </row>
    <row r="141" spans="1:7" s="329" customFormat="1" ht="18.75">
      <c r="A141" s="327"/>
      <c r="B141" s="381" t="s">
        <v>322</v>
      </c>
      <c r="C141" s="332"/>
      <c r="D141" s="332"/>
      <c r="E141" s="332"/>
      <c r="F141" s="335"/>
      <c r="G141" s="335"/>
    </row>
    <row r="142" spans="1:7" s="329" customFormat="1" ht="18.75">
      <c r="A142" s="327"/>
      <c r="B142" s="331"/>
      <c r="C142" s="332"/>
      <c r="D142" s="332"/>
      <c r="E142" s="332"/>
      <c r="F142" s="335"/>
      <c r="G142" s="335"/>
    </row>
    <row r="143" spans="1:7" s="329" customFormat="1" ht="18.75">
      <c r="A143" s="327"/>
      <c r="B143" s="331" t="s">
        <v>323</v>
      </c>
      <c r="C143" s="256">
        <v>0</v>
      </c>
      <c r="D143" s="256">
        <v>0</v>
      </c>
      <c r="E143" s="256">
        <v>1371.4019099999998</v>
      </c>
      <c r="F143" s="301">
        <f>SUM(C143:E143)</f>
        <v>1371.4019099999998</v>
      </c>
      <c r="G143" s="335"/>
    </row>
    <row r="144" spans="1:7" s="329" customFormat="1" ht="18.75">
      <c r="A144" s="327"/>
      <c r="B144" s="331" t="s">
        <v>325</v>
      </c>
      <c r="C144" s="256">
        <v>0</v>
      </c>
      <c r="D144" s="256">
        <v>0</v>
      </c>
      <c r="E144" s="256">
        <v>67.739</v>
      </c>
      <c r="F144" s="301">
        <f>SUM(C144:E144)</f>
        <v>67.739</v>
      </c>
      <c r="G144" s="335"/>
    </row>
    <row r="145" spans="1:7" s="329" customFormat="1" ht="19.5" thickBot="1">
      <c r="A145" s="327"/>
      <c r="B145" s="331" t="s">
        <v>324</v>
      </c>
      <c r="C145" s="256">
        <v>0</v>
      </c>
      <c r="D145" s="256">
        <v>606.7484699999999</v>
      </c>
      <c r="E145" s="256">
        <v>0</v>
      </c>
      <c r="F145" s="301">
        <f>SUM(C145:E145)</f>
        <v>606.7484699999999</v>
      </c>
      <c r="G145" s="335"/>
    </row>
    <row r="146" spans="1:7" s="329" customFormat="1" ht="19.5" thickBot="1">
      <c r="A146" s="327"/>
      <c r="B146" s="331"/>
      <c r="C146" s="410">
        <f>SUM(C143:C145)</f>
        <v>0</v>
      </c>
      <c r="D146" s="411">
        <f>SUM(D143:D145)</f>
        <v>606.7484699999999</v>
      </c>
      <c r="E146" s="411">
        <f>SUM(E143:E145)</f>
        <v>1439.1409099999998</v>
      </c>
      <c r="F146" s="412">
        <f>SUM(F143:F145)</f>
        <v>2045.8893799999996</v>
      </c>
      <c r="G146" s="335"/>
    </row>
    <row r="147" spans="1:7" s="329" customFormat="1" ht="18.75">
      <c r="A147" s="327"/>
      <c r="C147" s="383"/>
      <c r="E147" s="383"/>
      <c r="F147" s="301"/>
      <c r="G147" s="335"/>
    </row>
    <row r="148" ht="18.75">
      <c r="A148" s="265"/>
    </row>
    <row r="149" spans="1:2" ht="18.75">
      <c r="A149" s="265" t="s">
        <v>102</v>
      </c>
      <c r="B149" s="266" t="s">
        <v>103</v>
      </c>
    </row>
    <row r="150" spans="1:2" ht="18.75">
      <c r="A150" s="265"/>
      <c r="B150" s="266"/>
    </row>
    <row r="151" ht="15.75">
      <c r="B151" s="305" t="s">
        <v>205</v>
      </c>
    </row>
    <row r="152" ht="15">
      <c r="B152" s="306"/>
    </row>
    <row r="153" spans="1:2" ht="18.75">
      <c r="A153" s="265" t="s">
        <v>104</v>
      </c>
      <c r="B153" s="294" t="s">
        <v>105</v>
      </c>
    </row>
    <row r="154" spans="1:2" ht="18.75">
      <c r="A154" s="265"/>
      <c r="B154" s="294"/>
    </row>
    <row r="155" ht="15.75">
      <c r="B155" s="11" t="s">
        <v>158</v>
      </c>
    </row>
    <row r="156" ht="15">
      <c r="B156" s="306"/>
    </row>
    <row r="157" spans="1:2" ht="18.75">
      <c r="A157" s="265" t="s">
        <v>106</v>
      </c>
      <c r="B157" s="266" t="s">
        <v>107</v>
      </c>
    </row>
    <row r="158" spans="1:7" ht="15.75">
      <c r="A158" s="296"/>
      <c r="B158" s="337"/>
      <c r="C158" s="336"/>
      <c r="D158" s="336"/>
      <c r="E158" s="336"/>
      <c r="F158" s="336"/>
      <c r="G158" s="296" t="s">
        <v>59</v>
      </c>
    </row>
    <row r="159" spans="1:7" ht="15.75">
      <c r="A159" s="336"/>
      <c r="B159" s="305" t="s">
        <v>108</v>
      </c>
      <c r="C159" s="336"/>
      <c r="D159" s="336"/>
      <c r="E159" s="336"/>
      <c r="F159" s="296" t="s">
        <v>84</v>
      </c>
      <c r="G159" s="297" t="s">
        <v>44</v>
      </c>
    </row>
    <row r="160" spans="1:7" ht="15.75">
      <c r="A160" s="336"/>
      <c r="B160" s="305"/>
      <c r="C160" s="338"/>
      <c r="D160" s="336"/>
      <c r="E160" s="336"/>
      <c r="F160" s="299" t="s">
        <v>282</v>
      </c>
      <c r="G160" s="299" t="s">
        <v>282</v>
      </c>
    </row>
    <row r="161" spans="1:7" ht="22.5" customHeight="1">
      <c r="A161" s="339" t="s">
        <v>109</v>
      </c>
      <c r="B161" s="340" t="s">
        <v>110</v>
      </c>
      <c r="C161" s="341"/>
      <c r="D161" s="336"/>
      <c r="E161" s="336"/>
      <c r="F161" s="342">
        <f>SUM('Condensed IS-30.6.2014'!G38)</f>
        <v>40356.107343320626</v>
      </c>
      <c r="G161" s="343">
        <f>SUM('Condensed IS-30.6.2014'!L38)</f>
        <v>40356.107343320626</v>
      </c>
    </row>
    <row r="162" spans="1:7" ht="31.5">
      <c r="A162" s="344" t="s">
        <v>111</v>
      </c>
      <c r="B162" s="345" t="s">
        <v>115</v>
      </c>
      <c r="C162" s="344"/>
      <c r="D162" s="295"/>
      <c r="E162" s="295"/>
      <c r="F162" s="343">
        <f>SUM('Condensed IS-30.6.2014'!G43)</f>
        <v>1248029</v>
      </c>
      <c r="G162" s="343">
        <f>SUM(F162)</f>
        <v>1248029</v>
      </c>
    </row>
    <row r="163" spans="1:7" ht="16.5" thickBot="1">
      <c r="A163" s="346"/>
      <c r="B163" s="340" t="s">
        <v>112</v>
      </c>
      <c r="C163" s="344"/>
      <c r="D163" s="295"/>
      <c r="E163" s="295"/>
      <c r="F163" s="347">
        <f>SUM(F161/F162)*100</f>
        <v>3.2335873079327984</v>
      </c>
      <c r="G163" s="347">
        <f>SUM(G161/G162)*100</f>
        <v>3.2335873079327984</v>
      </c>
    </row>
    <row r="164" spans="1:5" ht="15.75" thickTop="1">
      <c r="A164" s="348"/>
      <c r="B164" s="306"/>
      <c r="C164" s="349"/>
      <c r="D164" s="349"/>
      <c r="E164" s="349"/>
    </row>
    <row r="165" spans="3:5" ht="15">
      <c r="C165" s="349"/>
      <c r="D165" s="349"/>
      <c r="E165" s="349"/>
    </row>
    <row r="166" spans="1:2" ht="18.75">
      <c r="A166" s="265" t="s">
        <v>217</v>
      </c>
      <c r="B166" s="12" t="s">
        <v>214</v>
      </c>
    </row>
    <row r="167" spans="2:7" ht="15.75">
      <c r="B167" s="11"/>
      <c r="C167" s="11"/>
      <c r="D167" s="11"/>
      <c r="E167" s="11"/>
      <c r="F167" s="11"/>
      <c r="G167" s="11"/>
    </row>
    <row r="168" spans="2:7" ht="14.25" customHeight="1">
      <c r="B168" s="11" t="s">
        <v>341</v>
      </c>
      <c r="C168" s="11"/>
      <c r="D168" s="11"/>
      <c r="E168" s="11"/>
      <c r="F168" s="11"/>
      <c r="G168" s="295" t="s">
        <v>2</v>
      </c>
    </row>
    <row r="169" spans="2:7" ht="14.25" customHeight="1">
      <c r="B169" s="11" t="s">
        <v>237</v>
      </c>
      <c r="C169" s="11"/>
      <c r="D169" s="11"/>
      <c r="E169" s="11"/>
      <c r="F169" s="11"/>
      <c r="G169" s="256">
        <v>867644</v>
      </c>
    </row>
    <row r="170" spans="2:7" ht="18">
      <c r="B170" s="11" t="s">
        <v>235</v>
      </c>
      <c r="C170" s="11"/>
      <c r="D170" s="11"/>
      <c r="E170" s="11"/>
      <c r="F170" s="11"/>
      <c r="G170" s="350">
        <v>-63851</v>
      </c>
    </row>
    <row r="171" spans="2:7" ht="15.75">
      <c r="B171" s="11"/>
      <c r="C171" s="11"/>
      <c r="D171" s="11"/>
      <c r="E171" s="11"/>
      <c r="F171" s="11"/>
      <c r="G171" s="351">
        <f>SUM(G169:G170)</f>
        <v>803793</v>
      </c>
    </row>
    <row r="172" spans="2:7" ht="15.75">
      <c r="B172" s="11" t="s">
        <v>273</v>
      </c>
      <c r="C172" s="11"/>
      <c r="D172" s="11"/>
      <c r="E172" s="11"/>
      <c r="F172" s="11"/>
      <c r="G172" s="11"/>
    </row>
    <row r="173" spans="2:7" ht="15.75">
      <c r="B173" s="11" t="s">
        <v>236</v>
      </c>
      <c r="C173" s="11"/>
      <c r="D173" s="11"/>
      <c r="E173" s="11"/>
      <c r="F173" s="352"/>
      <c r="G173" s="353">
        <v>35340</v>
      </c>
    </row>
    <row r="174" spans="2:7" ht="15.75">
      <c r="B174" s="11"/>
      <c r="C174" s="11"/>
      <c r="D174" s="11"/>
      <c r="E174" s="11"/>
      <c r="F174" s="11"/>
      <c r="G174" s="351">
        <f>SUM(G171:G173)</f>
        <v>839133</v>
      </c>
    </row>
    <row r="175" spans="2:7" ht="15.75">
      <c r="B175" s="11" t="s">
        <v>215</v>
      </c>
      <c r="C175" s="11"/>
      <c r="D175" s="11"/>
      <c r="E175" s="11"/>
      <c r="F175" s="11"/>
      <c r="G175" s="256">
        <v>-75974</v>
      </c>
    </row>
    <row r="176" spans="2:7" ht="16.5" thickBot="1">
      <c r="B176" s="11" t="s">
        <v>216</v>
      </c>
      <c r="C176" s="11"/>
      <c r="D176" s="11"/>
      <c r="E176" s="11"/>
      <c r="F176" s="11"/>
      <c r="G176" s="354">
        <f>SUM(G174+G175)</f>
        <v>763159</v>
      </c>
    </row>
    <row r="177" spans="2:7" ht="13.5" thickTop="1">
      <c r="B177" s="355"/>
      <c r="C177" s="355"/>
      <c r="D177" s="355"/>
      <c r="E177" s="355"/>
      <c r="F177" s="355"/>
      <c r="G177" s="355"/>
    </row>
    <row r="178" ht="12.75">
      <c r="G178" s="329"/>
    </row>
    <row r="179" ht="12.75">
      <c r="G179" s="21"/>
    </row>
    <row r="180" ht="12.75">
      <c r="G180" s="21"/>
    </row>
  </sheetData>
  <sheetProtection/>
  <printOptions/>
  <pageMargins left="0.984251968503937" right="0.7480314960629921" top="0.984251968503937" bottom="0.984251968503937" header="0.5118110236220472" footer="0.5118110236220472"/>
  <pageSetup fitToHeight="4" fitToWidth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="70" zoomScaleNormal="70" zoomScalePageLayoutView="0" workbookViewId="0" topLeftCell="A73">
      <selection activeCell="A91" sqref="A91:IV93"/>
    </sheetView>
  </sheetViews>
  <sheetFormatPr defaultColWidth="9.140625" defaultRowHeight="12.75"/>
  <cols>
    <col min="1" max="1" width="9.140625" style="220" customWidth="1"/>
    <col min="2" max="2" width="10.8515625" style="220" customWidth="1"/>
    <col min="3" max="3" width="33.00390625" style="220" customWidth="1"/>
    <col min="4" max="4" width="19.8515625" style="220" customWidth="1"/>
    <col min="5" max="5" width="16.00390625" style="220" bestFit="1" customWidth="1"/>
    <col min="6" max="6" width="14.140625" style="220" bestFit="1" customWidth="1"/>
    <col min="7" max="14" width="9.140625" style="220" customWidth="1"/>
    <col min="15" max="15" width="30.57421875" style="220" customWidth="1"/>
    <col min="16" max="16384" width="9.140625" style="220" customWidth="1"/>
  </cols>
  <sheetData>
    <row r="1" s="212" customFormat="1" ht="29.25">
      <c r="A1" s="211" t="s">
        <v>210</v>
      </c>
    </row>
    <row r="2" s="212" customFormat="1" ht="29.25">
      <c r="A2" s="213" t="s">
        <v>3</v>
      </c>
    </row>
    <row r="3" spans="1:2" s="212" customFormat="1" ht="29.25">
      <c r="A3" s="213" t="s">
        <v>279</v>
      </c>
      <c r="B3" s="213"/>
    </row>
    <row r="4" s="212" customFormat="1" ht="29.25">
      <c r="A4" s="213"/>
    </row>
    <row r="5" s="212" customFormat="1" ht="29.25">
      <c r="A5" s="213" t="s">
        <v>32</v>
      </c>
    </row>
    <row r="7" spans="1:2" s="212" customFormat="1" ht="27">
      <c r="A7" s="214" t="s">
        <v>171</v>
      </c>
      <c r="B7" s="215" t="s">
        <v>33</v>
      </c>
    </row>
    <row r="8" spans="1:2" s="218" customFormat="1" ht="18">
      <c r="A8" s="216"/>
      <c r="B8" s="217" t="s">
        <v>213</v>
      </c>
    </row>
    <row r="9" spans="1:2" s="218" customFormat="1" ht="18">
      <c r="A9" s="216"/>
      <c r="B9" s="217" t="s">
        <v>142</v>
      </c>
    </row>
    <row r="10" spans="1:2" s="218" customFormat="1" ht="18">
      <c r="A10" s="216"/>
      <c r="B10" s="217"/>
    </row>
    <row r="11" spans="1:2" s="218" customFormat="1" ht="18">
      <c r="A11" s="216"/>
      <c r="B11" s="217" t="s">
        <v>143</v>
      </c>
    </row>
    <row r="12" spans="1:2" s="218" customFormat="1" ht="18">
      <c r="A12" s="216"/>
      <c r="B12" s="217" t="s">
        <v>304</v>
      </c>
    </row>
    <row r="13" spans="1:2" s="414" customFormat="1" ht="18">
      <c r="A13" s="413"/>
      <c r="B13" s="223" t="s">
        <v>305</v>
      </c>
    </row>
    <row r="14" spans="1:2" s="414" customFormat="1" ht="18">
      <c r="A14" s="413"/>
      <c r="B14" s="223"/>
    </row>
    <row r="15" spans="1:2" s="414" customFormat="1" ht="18">
      <c r="A15" s="413"/>
      <c r="B15" s="223" t="s">
        <v>306</v>
      </c>
    </row>
    <row r="16" spans="1:2" s="414" customFormat="1" ht="18">
      <c r="A16" s="413"/>
      <c r="B16" s="223" t="s">
        <v>307</v>
      </c>
    </row>
    <row r="17" spans="1:2" s="414" customFormat="1" ht="18">
      <c r="A17" s="413"/>
      <c r="B17" s="223" t="s">
        <v>308</v>
      </c>
    </row>
    <row r="18" spans="1:2" s="414" customFormat="1" ht="18">
      <c r="A18" s="413"/>
      <c r="B18" s="223" t="s">
        <v>309</v>
      </c>
    </row>
    <row r="19" spans="1:2" s="414" customFormat="1" ht="18">
      <c r="A19" s="413"/>
      <c r="B19" s="223" t="s">
        <v>310</v>
      </c>
    </row>
    <row r="20" spans="1:2" s="414" customFormat="1" ht="18">
      <c r="A20" s="413"/>
      <c r="B20" s="223" t="s">
        <v>311</v>
      </c>
    </row>
    <row r="21" ht="21">
      <c r="A21" s="219"/>
    </row>
    <row r="22" spans="1:2" ht="21">
      <c r="A22" s="219"/>
      <c r="B22" s="221" t="s">
        <v>239</v>
      </c>
    </row>
    <row r="23" spans="1:2" ht="21">
      <c r="A23" s="219"/>
      <c r="B23" s="222"/>
    </row>
    <row r="24" spans="1:2" s="218" customFormat="1" ht="18">
      <c r="A24" s="216"/>
      <c r="B24" s="217" t="s">
        <v>240</v>
      </c>
    </row>
    <row r="25" spans="1:2" s="218" customFormat="1" ht="18">
      <c r="A25" s="216"/>
      <c r="B25" s="217" t="s">
        <v>241</v>
      </c>
    </row>
    <row r="26" spans="1:2" s="218" customFormat="1" ht="18">
      <c r="A26" s="216"/>
      <c r="B26" s="217" t="s">
        <v>242</v>
      </c>
    </row>
    <row r="27" spans="1:2" s="218" customFormat="1" ht="18">
      <c r="A27" s="216"/>
      <c r="B27" s="217" t="s">
        <v>275</v>
      </c>
    </row>
    <row r="28" spans="1:2" s="218" customFormat="1" ht="18">
      <c r="A28" s="216"/>
      <c r="B28" s="217" t="s">
        <v>243</v>
      </c>
    </row>
    <row r="29" spans="1:2" s="218" customFormat="1" ht="18">
      <c r="A29" s="216"/>
      <c r="B29" s="217" t="s">
        <v>244</v>
      </c>
    </row>
    <row r="30" spans="1:2" s="218" customFormat="1" ht="18">
      <c r="A30" s="216"/>
      <c r="B30" s="217"/>
    </row>
    <row r="31" spans="1:2" s="218" customFormat="1" ht="18">
      <c r="A31" s="216"/>
      <c r="B31" s="223" t="s">
        <v>245</v>
      </c>
    </row>
    <row r="32" spans="1:2" s="218" customFormat="1" ht="18">
      <c r="A32" s="216"/>
      <c r="B32" s="223" t="s">
        <v>250</v>
      </c>
    </row>
    <row r="33" spans="1:2" s="218" customFormat="1" ht="18">
      <c r="A33" s="216"/>
      <c r="B33" s="223" t="s">
        <v>285</v>
      </c>
    </row>
    <row r="34" spans="1:2" s="218" customFormat="1" ht="18">
      <c r="A34" s="216"/>
      <c r="B34" s="223"/>
    </row>
    <row r="35" spans="1:2" s="218" customFormat="1" ht="18">
      <c r="A35" s="216"/>
      <c r="B35" s="223" t="s">
        <v>286</v>
      </c>
    </row>
    <row r="36" spans="1:2" s="218" customFormat="1" ht="18">
      <c r="A36" s="216"/>
      <c r="B36" s="223" t="s">
        <v>287</v>
      </c>
    </row>
    <row r="37" spans="1:2" s="218" customFormat="1" ht="18">
      <c r="A37" s="216"/>
      <c r="B37" s="223" t="s">
        <v>288</v>
      </c>
    </row>
    <row r="38" spans="1:2" s="218" customFormat="1" ht="18">
      <c r="A38" s="216"/>
      <c r="B38" s="223"/>
    </row>
    <row r="39" spans="1:2" s="218" customFormat="1" ht="18">
      <c r="A39" s="216"/>
      <c r="B39" s="223" t="s">
        <v>246</v>
      </c>
    </row>
    <row r="40" spans="1:2" s="218" customFormat="1" ht="18">
      <c r="A40" s="216"/>
      <c r="B40" s="223" t="s">
        <v>289</v>
      </c>
    </row>
    <row r="41" spans="1:2" s="218" customFormat="1" ht="18">
      <c r="A41" s="216"/>
      <c r="B41" s="223" t="s">
        <v>247</v>
      </c>
    </row>
    <row r="42" spans="1:2" s="218" customFormat="1" ht="18">
      <c r="A42" s="216"/>
      <c r="B42" s="223" t="s">
        <v>248</v>
      </c>
    </row>
    <row r="43" spans="1:2" s="218" customFormat="1" ht="18">
      <c r="A43" s="216"/>
      <c r="B43" s="223" t="s">
        <v>249</v>
      </c>
    </row>
    <row r="44" spans="1:2" s="224" customFormat="1" ht="21">
      <c r="A44" s="219"/>
      <c r="B44" s="222"/>
    </row>
    <row r="46" spans="1:2" s="212" customFormat="1" ht="29.25">
      <c r="A46" s="225" t="s">
        <v>172</v>
      </c>
      <c r="B46" s="213" t="s">
        <v>34</v>
      </c>
    </row>
    <row r="47" s="218" customFormat="1" ht="18">
      <c r="B47" s="218" t="s">
        <v>35</v>
      </c>
    </row>
    <row r="48" s="218" customFormat="1" ht="18"/>
    <row r="49" s="218" customFormat="1" ht="18">
      <c r="B49" s="218" t="s">
        <v>36</v>
      </c>
    </row>
    <row r="50" s="218" customFormat="1" ht="18">
      <c r="B50" s="218" t="s">
        <v>37</v>
      </c>
    </row>
    <row r="51" s="218" customFormat="1" ht="18"/>
    <row r="52" s="218" customFormat="1" ht="18">
      <c r="B52" s="218" t="s">
        <v>38</v>
      </c>
    </row>
    <row r="53" s="218" customFormat="1" ht="18">
      <c r="B53" s="218" t="s">
        <v>39</v>
      </c>
    </row>
    <row r="54" s="218" customFormat="1" ht="18">
      <c r="B54" s="218" t="s">
        <v>40</v>
      </c>
    </row>
    <row r="55" s="218" customFormat="1" ht="18"/>
    <row r="56" s="218" customFormat="1" ht="18">
      <c r="B56" s="218" t="s">
        <v>173</v>
      </c>
    </row>
    <row r="57" s="218" customFormat="1" ht="18"/>
    <row r="58" s="218" customFormat="1" ht="18">
      <c r="B58" s="218" t="s">
        <v>276</v>
      </c>
    </row>
    <row r="59" s="218" customFormat="1" ht="18"/>
    <row r="60" spans="2:4" s="218" customFormat="1" ht="18">
      <c r="B60" s="226" t="s">
        <v>174</v>
      </c>
      <c r="C60" s="226" t="s">
        <v>175</v>
      </c>
      <c r="D60" s="227">
        <v>0.21</v>
      </c>
    </row>
    <row r="61" spans="2:4" s="218" customFormat="1" ht="18">
      <c r="B61" s="226" t="s">
        <v>176</v>
      </c>
      <c r="C61" s="226" t="s">
        <v>177</v>
      </c>
      <c r="D61" s="227">
        <v>0.27</v>
      </c>
    </row>
    <row r="62" spans="2:4" s="218" customFormat="1" ht="18">
      <c r="B62" s="226" t="s">
        <v>178</v>
      </c>
      <c r="C62" s="226" t="s">
        <v>179</v>
      </c>
      <c r="D62" s="227">
        <v>0.28</v>
      </c>
    </row>
    <row r="63" spans="2:4" s="218" customFormat="1" ht="18">
      <c r="B63" s="226" t="s">
        <v>180</v>
      </c>
      <c r="C63" s="226" t="s">
        <v>181</v>
      </c>
      <c r="D63" s="227">
        <v>0.24</v>
      </c>
    </row>
    <row r="64" spans="2:4" s="218" customFormat="1" ht="18.75" thickBot="1">
      <c r="B64" s="226"/>
      <c r="C64" s="226"/>
      <c r="D64" s="228">
        <f>SUM(D60:D63)</f>
        <v>1</v>
      </c>
    </row>
    <row r="65" spans="2:4" s="218" customFormat="1" ht="18.75" thickTop="1">
      <c r="B65" s="226"/>
      <c r="C65" s="226"/>
      <c r="D65" s="229"/>
    </row>
    <row r="66" spans="2:4" ht="16.5">
      <c r="B66" s="230"/>
      <c r="C66" s="230"/>
      <c r="D66" s="230"/>
    </row>
    <row r="67" spans="1:2" s="212" customFormat="1" ht="29.25">
      <c r="A67" s="231" t="s">
        <v>182</v>
      </c>
      <c r="B67" s="213" t="s">
        <v>41</v>
      </c>
    </row>
    <row r="68" s="218" customFormat="1" ht="18">
      <c r="B68" s="218" t="s">
        <v>220</v>
      </c>
    </row>
    <row r="70" spans="1:2" s="212" customFormat="1" ht="29.25">
      <c r="A70" s="231" t="s">
        <v>183</v>
      </c>
      <c r="B70" s="213" t="s">
        <v>170</v>
      </c>
    </row>
    <row r="71" s="218" customFormat="1" ht="18">
      <c r="B71" s="218" t="s">
        <v>42</v>
      </c>
    </row>
    <row r="73" spans="1:2" s="212" customFormat="1" ht="29.25">
      <c r="A73" s="231" t="s">
        <v>184</v>
      </c>
      <c r="B73" s="213" t="s">
        <v>43</v>
      </c>
    </row>
    <row r="74" s="218" customFormat="1" ht="18">
      <c r="B74" s="218" t="s">
        <v>238</v>
      </c>
    </row>
    <row r="75" s="218" customFormat="1" ht="18"/>
    <row r="77" spans="1:2" s="212" customFormat="1" ht="29.25">
      <c r="A77" s="231" t="s">
        <v>185</v>
      </c>
      <c r="B77" s="213" t="s">
        <v>186</v>
      </c>
    </row>
    <row r="78" ht="18">
      <c r="D78" s="232"/>
    </row>
    <row r="79" spans="2:4" s="218" customFormat="1" ht="18">
      <c r="B79" s="218" t="s">
        <v>290</v>
      </c>
      <c r="D79" s="233"/>
    </row>
    <row r="80" ht="21">
      <c r="B80" s="224"/>
    </row>
    <row r="81" ht="18.75">
      <c r="D81" s="234"/>
    </row>
    <row r="82" spans="1:4" s="212" customFormat="1" ht="32.25">
      <c r="A82" s="231" t="s">
        <v>187</v>
      </c>
      <c r="B82" s="213" t="s">
        <v>45</v>
      </c>
      <c r="D82" s="235"/>
    </row>
    <row r="83" spans="1:4" s="238" customFormat="1" ht="20.25">
      <c r="A83" s="236"/>
      <c r="B83" s="218" t="s">
        <v>292</v>
      </c>
      <c r="C83" s="218"/>
      <c r="D83" s="237"/>
    </row>
    <row r="84" spans="2:4" s="238" customFormat="1" ht="20.25">
      <c r="B84" s="218"/>
      <c r="C84" s="218"/>
      <c r="D84" s="237"/>
    </row>
    <row r="85" spans="1:6" s="238" customFormat="1" ht="20.25">
      <c r="A85" s="239"/>
      <c r="B85" s="240"/>
      <c r="C85" s="241"/>
      <c r="E85" s="242" t="s">
        <v>2</v>
      </c>
      <c r="F85" s="242" t="s">
        <v>2</v>
      </c>
    </row>
    <row r="86" spans="1:6" s="238" customFormat="1" ht="20.25">
      <c r="A86" s="239"/>
      <c r="B86" s="241"/>
      <c r="C86" s="241"/>
      <c r="E86" s="242" t="s">
        <v>66</v>
      </c>
      <c r="F86" s="242" t="s">
        <v>264</v>
      </c>
    </row>
    <row r="87" spans="1:6" s="238" customFormat="1" ht="20.25">
      <c r="A87" s="239"/>
      <c r="B87" s="241" t="s">
        <v>47</v>
      </c>
      <c r="C87" s="241"/>
      <c r="E87" s="243">
        <f>SUM('Bursa notes-30.6.14'!C16)</f>
        <v>171524</v>
      </c>
      <c r="F87" s="243">
        <f>SUM('Bursa notes-30.6.14'!C26)</f>
        <v>27464</v>
      </c>
    </row>
    <row r="88" spans="1:6" s="238" customFormat="1" ht="20.25">
      <c r="A88" s="239"/>
      <c r="B88" s="241" t="s">
        <v>163</v>
      </c>
      <c r="C88" s="241"/>
      <c r="E88" s="243">
        <f>SUM('Bursa notes-30.6.14'!C17)</f>
        <v>103943</v>
      </c>
      <c r="F88" s="243">
        <f>SUM('Bursa notes-30.6.14'!C27)</f>
        <v>4363</v>
      </c>
    </row>
    <row r="89" spans="1:6" s="238" customFormat="1" ht="20.25">
      <c r="A89" s="239"/>
      <c r="B89" s="241" t="s">
        <v>48</v>
      </c>
      <c r="C89" s="241"/>
      <c r="E89" s="243">
        <f>SUM('Bursa notes-30.6.14'!C18)</f>
        <v>378089</v>
      </c>
      <c r="F89" s="243">
        <f>SUM('Bursa notes-30.6.14'!C28)</f>
        <v>18506</v>
      </c>
    </row>
    <row r="90" spans="1:6" s="238" customFormat="1" ht="21" thickBot="1">
      <c r="A90" s="239"/>
      <c r="B90" s="241" t="s">
        <v>49</v>
      </c>
      <c r="C90" s="241"/>
      <c r="E90" s="244">
        <f>SUM(E87:E89)</f>
        <v>653556</v>
      </c>
      <c r="F90" s="244">
        <f>SUM(F87:F89)</f>
        <v>50333</v>
      </c>
    </row>
    <row r="91" spans="1:6" s="238" customFormat="1" ht="21" thickTop="1">
      <c r="A91" s="239"/>
      <c r="B91" s="241"/>
      <c r="C91" s="241"/>
      <c r="E91" s="454"/>
      <c r="F91" s="454"/>
    </row>
    <row r="92" spans="1:6" s="238" customFormat="1" ht="20.25">
      <c r="A92" s="239"/>
      <c r="B92" s="241"/>
      <c r="C92" s="241"/>
      <c r="E92" s="454"/>
      <c r="F92" s="454"/>
    </row>
    <row r="93" spans="1:6" s="238" customFormat="1" ht="20.25">
      <c r="A93" s="239"/>
      <c r="B93" s="241"/>
      <c r="C93" s="241"/>
      <c r="E93" s="454"/>
      <c r="F93" s="454"/>
    </row>
    <row r="94" spans="1:4" ht="21">
      <c r="A94" s="245"/>
      <c r="B94" s="246"/>
      <c r="C94" s="246"/>
      <c r="D94" s="246"/>
    </row>
    <row r="95" spans="1:2" s="212" customFormat="1" ht="29.25">
      <c r="A95" s="231" t="s">
        <v>188</v>
      </c>
      <c r="B95" s="247" t="s">
        <v>25</v>
      </c>
    </row>
    <row r="96" s="218" customFormat="1" ht="18">
      <c r="B96" s="241" t="s">
        <v>50</v>
      </c>
    </row>
    <row r="98" spans="1:2" s="212" customFormat="1" ht="29.25">
      <c r="A98" s="231" t="s">
        <v>189</v>
      </c>
      <c r="B98" s="247" t="s">
        <v>51</v>
      </c>
    </row>
    <row r="99" s="218" customFormat="1" ht="18">
      <c r="B99" s="218" t="s">
        <v>52</v>
      </c>
    </row>
    <row r="101" spans="1:2" s="212" customFormat="1" ht="29.25">
      <c r="A101" s="231" t="s">
        <v>190</v>
      </c>
      <c r="B101" s="247" t="s">
        <v>53</v>
      </c>
    </row>
    <row r="102" s="218" customFormat="1" ht="18">
      <c r="B102" s="217" t="s">
        <v>261</v>
      </c>
    </row>
    <row r="103" ht="21">
      <c r="B103" s="222"/>
    </row>
    <row r="104" ht="16.5">
      <c r="B104" s="248"/>
    </row>
    <row r="106" spans="1:2" s="212" customFormat="1" ht="29.25">
      <c r="A106" s="231" t="s">
        <v>191</v>
      </c>
      <c r="B106" s="211" t="s">
        <v>266</v>
      </c>
    </row>
    <row r="108" s="218" customFormat="1" ht="18">
      <c r="B108" s="217" t="s">
        <v>265</v>
      </c>
    </row>
    <row r="109" s="218" customFormat="1" ht="18">
      <c r="B109" s="218" t="s">
        <v>267</v>
      </c>
    </row>
    <row r="110" s="218" customFormat="1" ht="18">
      <c r="B110" s="218" t="s">
        <v>268</v>
      </c>
    </row>
    <row r="111" s="218" customFormat="1" ht="18">
      <c r="B111" s="218" t="s">
        <v>269</v>
      </c>
    </row>
    <row r="112" spans="2:4" s="218" customFormat="1" ht="18">
      <c r="B112" s="218" t="s">
        <v>291</v>
      </c>
      <c r="D112" s="249"/>
    </row>
    <row r="113" spans="2:5" s="218" customFormat="1" ht="18">
      <c r="B113" s="250"/>
      <c r="C113" s="250"/>
      <c r="D113" s="251"/>
      <c r="E113" s="250"/>
    </row>
    <row r="114" spans="1:2" s="218" customFormat="1" ht="29.25">
      <c r="A114" s="236" t="s">
        <v>218</v>
      </c>
      <c r="B114" s="211" t="s">
        <v>197</v>
      </c>
    </row>
    <row r="115" spans="1:2" s="218" customFormat="1" ht="18">
      <c r="A115" s="236"/>
      <c r="B115" s="252"/>
    </row>
    <row r="116" s="218" customFormat="1" ht="18">
      <c r="B116" s="218" t="s">
        <v>198</v>
      </c>
    </row>
    <row r="117" s="218" customFormat="1" ht="18"/>
    <row r="118" s="218" customFormat="1" ht="18"/>
    <row r="119" s="218" customFormat="1" ht="18"/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1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8" zoomScaleNormal="78" zoomScalePageLayoutView="0" workbookViewId="0" topLeftCell="A1">
      <pane xSplit="4" ySplit="10" topLeftCell="E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L17" sqref="L17"/>
    </sheetView>
  </sheetViews>
  <sheetFormatPr defaultColWidth="9.140625" defaultRowHeight="12.75"/>
  <cols>
    <col min="1" max="3" width="9.140625" style="8" customWidth="1"/>
    <col min="4" max="4" width="26.57421875" style="8" customWidth="1"/>
    <col min="5" max="5" width="19.8515625" style="8" customWidth="1"/>
    <col min="6" max="6" width="18.28125" style="8" customWidth="1"/>
    <col min="7" max="7" width="19.00390625" style="8" customWidth="1"/>
    <col min="8" max="8" width="25.140625" style="8" customWidth="1"/>
    <col min="9" max="9" width="25.28125" style="8" customWidth="1"/>
    <col min="10" max="10" width="18.421875" style="8" bestFit="1" customWidth="1"/>
    <col min="11" max="11" width="19.140625" style="18" customWidth="1"/>
    <col min="12" max="12" width="14.00390625" style="8" customWidth="1"/>
    <col min="13" max="13" width="18.140625" style="18" bestFit="1" customWidth="1"/>
    <col min="14" max="16384" width="9.140625" style="8" customWidth="1"/>
  </cols>
  <sheetData>
    <row r="1" spans="1:13" s="85" customFormat="1" ht="26.25">
      <c r="A1" s="84" t="s">
        <v>211</v>
      </c>
      <c r="K1" s="86"/>
      <c r="M1" s="86"/>
    </row>
    <row r="2" spans="1:13" s="85" customFormat="1" ht="23.25">
      <c r="A2" s="86" t="s">
        <v>3</v>
      </c>
      <c r="K2" s="86"/>
      <c r="M2" s="86"/>
    </row>
    <row r="3" spans="11:13" s="85" customFormat="1" ht="23.25">
      <c r="K3" s="86"/>
      <c r="M3" s="86"/>
    </row>
    <row r="4" spans="1:13" s="85" customFormat="1" ht="23.25">
      <c r="A4" s="86" t="s">
        <v>279</v>
      </c>
      <c r="K4" s="86"/>
      <c r="M4" s="86"/>
    </row>
    <row r="5" spans="11:13" s="85" customFormat="1" ht="23.25">
      <c r="K5" s="86"/>
      <c r="M5" s="86"/>
    </row>
    <row r="6" spans="11:13" s="85" customFormat="1" ht="23.25">
      <c r="K6" s="86"/>
      <c r="M6" s="86"/>
    </row>
    <row r="7" spans="1:13" s="85" customFormat="1" ht="23.25">
      <c r="A7" s="88" t="s">
        <v>297</v>
      </c>
      <c r="K7" s="86"/>
      <c r="M7" s="86"/>
    </row>
    <row r="8" spans="1:13" s="85" customFormat="1" ht="23.25">
      <c r="A8" s="12"/>
      <c r="B8" s="20"/>
      <c r="C8" s="20"/>
      <c r="D8" s="20"/>
      <c r="E8" s="20"/>
      <c r="F8" s="20"/>
      <c r="G8" s="20"/>
      <c r="H8" s="20"/>
      <c r="I8" s="20"/>
      <c r="J8" s="20"/>
      <c r="K8" s="10"/>
      <c r="L8" s="20"/>
      <c r="M8" s="10"/>
    </row>
    <row r="9" spans="5:13" s="20" customFormat="1" ht="18">
      <c r="E9" s="461" t="s">
        <v>271</v>
      </c>
      <c r="F9" s="461"/>
      <c r="G9" s="461"/>
      <c r="H9" s="461"/>
      <c r="I9" s="461"/>
      <c r="J9" s="415" t="s">
        <v>209</v>
      </c>
      <c r="K9" s="10"/>
      <c r="M9" s="10"/>
    </row>
    <row r="10" spans="5:13" s="20" customFormat="1" ht="90">
      <c r="E10" s="416" t="s">
        <v>146</v>
      </c>
      <c r="F10" s="416" t="s">
        <v>167</v>
      </c>
      <c r="G10" s="416" t="s">
        <v>166</v>
      </c>
      <c r="H10" s="416" t="s">
        <v>221</v>
      </c>
      <c r="I10" s="416" t="s">
        <v>168</v>
      </c>
      <c r="J10" s="416" t="s">
        <v>145</v>
      </c>
      <c r="K10" s="417" t="s">
        <v>144</v>
      </c>
      <c r="L10" s="416" t="s">
        <v>222</v>
      </c>
      <c r="M10" s="418" t="s">
        <v>125</v>
      </c>
    </row>
    <row r="11" spans="5:13" s="20" customFormat="1" ht="18">
      <c r="E11" s="419"/>
      <c r="F11" s="419"/>
      <c r="G11" s="419"/>
      <c r="H11" s="419"/>
      <c r="I11" s="419"/>
      <c r="J11" s="419"/>
      <c r="K11" s="415"/>
      <c r="M11" s="10"/>
    </row>
    <row r="12" spans="11:13" s="20" customFormat="1" ht="18">
      <c r="K12" s="10"/>
      <c r="M12" s="10"/>
    </row>
    <row r="13" spans="11:13" s="20" customFormat="1" ht="18">
      <c r="K13" s="10"/>
      <c r="M13" s="10"/>
    </row>
    <row r="14" spans="1:13" s="20" customFormat="1" ht="18">
      <c r="A14" s="10" t="s">
        <v>299</v>
      </c>
      <c r="E14" s="419" t="s">
        <v>2</v>
      </c>
      <c r="F14" s="419" t="s">
        <v>2</v>
      </c>
      <c r="G14" s="419" t="s">
        <v>2</v>
      </c>
      <c r="H14" s="419" t="s">
        <v>2</v>
      </c>
      <c r="I14" s="419" t="s">
        <v>2</v>
      </c>
      <c r="J14" s="419" t="s">
        <v>2</v>
      </c>
      <c r="K14" s="415" t="s">
        <v>2</v>
      </c>
      <c r="L14" s="419" t="s">
        <v>2</v>
      </c>
      <c r="M14" s="415" t="s">
        <v>2</v>
      </c>
    </row>
    <row r="15" spans="1:13" s="20" customFormat="1" ht="18">
      <c r="A15" s="20" t="s">
        <v>298</v>
      </c>
      <c r="E15" s="378">
        <v>312007</v>
      </c>
      <c r="F15" s="300">
        <v>308018</v>
      </c>
      <c r="G15" s="256">
        <v>0</v>
      </c>
      <c r="H15" s="256">
        <v>382</v>
      </c>
      <c r="I15" s="256">
        <v>-57442</v>
      </c>
      <c r="J15" s="300">
        <v>722803</v>
      </c>
      <c r="K15" s="379">
        <f>SUM(E15:J15)</f>
        <v>1285768</v>
      </c>
      <c r="L15" s="380">
        <v>59947</v>
      </c>
      <c r="M15" s="379">
        <f>SUM(K15:L15)</f>
        <v>1345715</v>
      </c>
    </row>
    <row r="16" spans="5:13" s="20" customFormat="1" ht="18">
      <c r="E16" s="378"/>
      <c r="F16" s="300"/>
      <c r="G16" s="256"/>
      <c r="H16" s="256"/>
      <c r="I16" s="256"/>
      <c r="J16" s="300"/>
      <c r="K16" s="379"/>
      <c r="L16" s="380"/>
      <c r="M16" s="379">
        <f>SUM(K16:L16)</f>
        <v>0</v>
      </c>
    </row>
    <row r="17" spans="1:13" s="20" customFormat="1" ht="18">
      <c r="A17" s="20" t="s">
        <v>204</v>
      </c>
      <c r="E17" s="423"/>
      <c r="F17" s="22"/>
      <c r="G17" s="22"/>
      <c r="H17" s="380">
        <f>SUM('Condensed SCI-30.6.2014'!G28)</f>
        <v>-18</v>
      </c>
      <c r="I17" s="380">
        <f>SUM('Condensed SCI-30.6.2014'!G26)</f>
        <v>-25876</v>
      </c>
      <c r="J17" s="300">
        <f>SUM('Condensed IS-30.6.2014'!L38)</f>
        <v>40356.107343320626</v>
      </c>
      <c r="K17" s="421">
        <f>SUM(E17:J17)</f>
        <v>14462.107343320626</v>
      </c>
      <c r="L17" s="424">
        <f>SUM('Condensed IS-30.6.2014'!G39)</f>
        <v>-181</v>
      </c>
      <c r="M17" s="379">
        <f>SUM(K17:L17)</f>
        <v>14281.107343320626</v>
      </c>
    </row>
    <row r="18" spans="1:13" s="20" customFormat="1" ht="18">
      <c r="A18" s="20" t="s">
        <v>344</v>
      </c>
      <c r="E18" s="300"/>
      <c r="F18" s="380"/>
      <c r="G18" s="380"/>
      <c r="H18" s="380"/>
      <c r="I18" s="425"/>
      <c r="J18" s="420"/>
      <c r="K18" s="421">
        <f>SUM(E18:J18)</f>
        <v>0</v>
      </c>
      <c r="L18" s="380">
        <v>-2490</v>
      </c>
      <c r="M18" s="426">
        <f>SUM(K18:L18)</f>
        <v>-2490</v>
      </c>
    </row>
    <row r="19" spans="1:13" s="20" customFormat="1" ht="18">
      <c r="A19" s="20" t="s">
        <v>346</v>
      </c>
      <c r="E19" s="300"/>
      <c r="F19" s="380">
        <v>-171</v>
      </c>
      <c r="G19" s="380"/>
      <c r="H19" s="380"/>
      <c r="I19" s="380"/>
      <c r="J19" s="420"/>
      <c r="K19" s="421">
        <f>SUM(E19:J19)</f>
        <v>-171</v>
      </c>
      <c r="L19" s="380">
        <v>0</v>
      </c>
      <c r="M19" s="426">
        <f>SUM(K19:L19)</f>
        <v>-171</v>
      </c>
    </row>
    <row r="20" spans="5:13" s="20" customFormat="1" ht="18">
      <c r="E20" s="22"/>
      <c r="F20" s="22"/>
      <c r="G20" s="22"/>
      <c r="H20" s="22"/>
      <c r="I20" s="22"/>
      <c r="J20" s="22"/>
      <c r="K20" s="379"/>
      <c r="L20" s="22"/>
      <c r="M20" s="422"/>
    </row>
    <row r="21" spans="1:13" s="20" customFormat="1" ht="19.5" thickBot="1">
      <c r="A21" s="10" t="s">
        <v>300</v>
      </c>
      <c r="B21" s="17"/>
      <c r="E21" s="427">
        <f aca="true" t="shared" si="0" ref="E21:M21">SUM(E15:E20)</f>
        <v>312007</v>
      </c>
      <c r="F21" s="427">
        <f t="shared" si="0"/>
        <v>307847</v>
      </c>
      <c r="G21" s="427">
        <f t="shared" si="0"/>
        <v>0</v>
      </c>
      <c r="H21" s="427">
        <f t="shared" si="0"/>
        <v>364</v>
      </c>
      <c r="I21" s="427">
        <f t="shared" si="0"/>
        <v>-83318</v>
      </c>
      <c r="J21" s="427">
        <f t="shared" si="0"/>
        <v>763159.1073433206</v>
      </c>
      <c r="K21" s="427">
        <f t="shared" si="0"/>
        <v>1300059.1073433207</v>
      </c>
      <c r="L21" s="427">
        <f t="shared" si="0"/>
        <v>57276</v>
      </c>
      <c r="M21" s="427">
        <f t="shared" si="0"/>
        <v>1357335.1073433207</v>
      </c>
    </row>
    <row r="22" spans="11:13" s="20" customFormat="1" ht="18.75" thickTop="1">
      <c r="K22" s="10"/>
      <c r="M22" s="10"/>
    </row>
    <row r="23" spans="1:13" ht="18">
      <c r="A23" s="428"/>
      <c r="B23" s="428"/>
      <c r="C23" s="428"/>
      <c r="D23" s="428"/>
      <c r="E23" s="428"/>
      <c r="F23" s="428"/>
      <c r="G23" s="428"/>
      <c r="H23" s="429"/>
      <c r="I23" s="429"/>
      <c r="J23" s="429"/>
      <c r="K23" s="429"/>
      <c r="L23" s="429"/>
      <c r="M23" s="429"/>
    </row>
    <row r="24" spans="1:13" ht="18.75">
      <c r="A24" s="39" t="s">
        <v>296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0"/>
      <c r="L24" s="428"/>
      <c r="M24" s="10"/>
    </row>
    <row r="25" spans="1:13" ht="18.75">
      <c r="A25" s="17" t="s">
        <v>147</v>
      </c>
      <c r="B25" s="428"/>
      <c r="C25" s="428"/>
      <c r="D25" s="428"/>
      <c r="E25" s="428"/>
      <c r="F25" s="428"/>
      <c r="G25" s="428"/>
      <c r="H25" s="428"/>
      <c r="I25" s="428"/>
      <c r="J25" s="428"/>
      <c r="K25" s="10"/>
      <c r="L25" s="428"/>
      <c r="M25" s="10"/>
    </row>
    <row r="26" ht="15">
      <c r="A26" s="430"/>
    </row>
  </sheetData>
  <sheetProtection/>
  <mergeCells count="1">
    <mergeCell ref="E9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5" sqref="H35"/>
    </sheetView>
  </sheetViews>
  <sheetFormatPr defaultColWidth="9.140625" defaultRowHeight="12.75"/>
  <cols>
    <col min="1" max="5" width="9.140625" style="8" customWidth="1"/>
    <col min="6" max="6" width="14.421875" style="8" bestFit="1" customWidth="1"/>
    <col min="7" max="7" width="12.140625" style="8" bestFit="1" customWidth="1"/>
    <col min="8" max="9" width="15.8515625" style="8" customWidth="1"/>
    <col min="10" max="10" width="16.00390625" style="8" customWidth="1"/>
    <col min="11" max="16384" width="9.140625" style="8" customWidth="1"/>
  </cols>
  <sheetData>
    <row r="1" s="85" customFormat="1" ht="26.25">
      <c r="A1" s="84" t="s">
        <v>211</v>
      </c>
    </row>
    <row r="2" s="85" customFormat="1" ht="23.25">
      <c r="A2" s="86" t="s">
        <v>3</v>
      </c>
    </row>
    <row r="3" s="85" customFormat="1" ht="23.25">
      <c r="A3" s="87"/>
    </row>
    <row r="4" s="85" customFormat="1" ht="23.25">
      <c r="A4" s="86" t="s">
        <v>279</v>
      </c>
    </row>
    <row r="5" s="85" customFormat="1" ht="23.25">
      <c r="A5" s="87"/>
    </row>
    <row r="6" s="85" customFormat="1" ht="23.25">
      <c r="A6" s="87"/>
    </row>
    <row r="7" s="85" customFormat="1" ht="23.25">
      <c r="A7" s="88" t="s">
        <v>301</v>
      </c>
    </row>
    <row r="9" spans="1:7" s="20" customFormat="1" ht="18.75">
      <c r="A9" s="39"/>
      <c r="B9" s="39"/>
      <c r="C9" s="39"/>
      <c r="D9" s="39"/>
      <c r="E9" s="39"/>
      <c r="F9" s="39"/>
      <c r="G9" s="39"/>
    </row>
    <row r="10" spans="1:10" s="20" customFormat="1" ht="56.25">
      <c r="A10" s="39"/>
      <c r="B10" s="39"/>
      <c r="C10" s="39"/>
      <c r="D10" s="39"/>
      <c r="E10" s="39"/>
      <c r="F10" s="39"/>
      <c r="G10" s="39"/>
      <c r="H10" s="449" t="s">
        <v>303</v>
      </c>
      <c r="I10" s="449"/>
      <c r="J10" s="449" t="s">
        <v>256</v>
      </c>
    </row>
    <row r="11" spans="1:10" s="20" customFormat="1" ht="18.75">
      <c r="A11" s="39"/>
      <c r="B11" s="39"/>
      <c r="C11" s="39"/>
      <c r="D11" s="39"/>
      <c r="E11" s="39"/>
      <c r="F11" s="39"/>
      <c r="G11" s="39"/>
      <c r="H11" s="151" t="s">
        <v>2</v>
      </c>
      <c r="I11" s="151"/>
      <c r="J11" s="151" t="s">
        <v>2</v>
      </c>
    </row>
    <row r="12" spans="1:10" s="20" customFormat="1" ht="18.75">
      <c r="A12" s="39"/>
      <c r="B12" s="39"/>
      <c r="C12" s="39"/>
      <c r="D12" s="39"/>
      <c r="E12" s="39"/>
      <c r="F12" s="39"/>
      <c r="G12" s="39"/>
      <c r="H12" s="450"/>
      <c r="I12" s="450"/>
      <c r="J12" s="451"/>
    </row>
    <row r="13" spans="1:10" s="20" customFormat="1" ht="18.75">
      <c r="A13" s="110" t="s">
        <v>46</v>
      </c>
      <c r="B13" s="110"/>
      <c r="C13" s="110"/>
      <c r="D13" s="110"/>
      <c r="E13" s="110"/>
      <c r="F13" s="110"/>
      <c r="G13" s="110"/>
      <c r="H13" s="112">
        <v>50333</v>
      </c>
      <c r="I13" s="111"/>
      <c r="J13" s="112">
        <v>43725</v>
      </c>
    </row>
    <row r="14" spans="1:10" s="20" customFormat="1" ht="18.75">
      <c r="A14" s="110"/>
      <c r="B14" s="110"/>
      <c r="C14" s="110"/>
      <c r="D14" s="110"/>
      <c r="E14" s="110"/>
      <c r="F14" s="110"/>
      <c r="G14" s="110"/>
      <c r="H14" s="111"/>
      <c r="I14" s="111"/>
      <c r="J14" s="111"/>
    </row>
    <row r="15" spans="1:10" s="20" customFormat="1" ht="18.75">
      <c r="A15" s="110" t="s">
        <v>223</v>
      </c>
      <c r="B15" s="110"/>
      <c r="C15" s="110"/>
      <c r="D15" s="110"/>
      <c r="E15" s="110"/>
      <c r="F15" s="110"/>
      <c r="G15" s="110"/>
      <c r="H15" s="111"/>
      <c r="I15" s="111"/>
      <c r="J15" s="111"/>
    </row>
    <row r="16" spans="1:10" s="20" customFormat="1" ht="18.75">
      <c r="A16" s="110"/>
      <c r="B16" s="110"/>
      <c r="C16" s="110"/>
      <c r="D16" s="110"/>
      <c r="E16" s="110"/>
      <c r="F16" s="110"/>
      <c r="G16" s="110"/>
      <c r="H16" s="111"/>
      <c r="I16" s="111"/>
      <c r="J16" s="111"/>
    </row>
    <row r="17" spans="1:10" s="20" customFormat="1" ht="18.75">
      <c r="A17" s="110"/>
      <c r="B17" s="110" t="s">
        <v>224</v>
      </c>
      <c r="C17" s="110"/>
      <c r="D17" s="110"/>
      <c r="E17" s="110"/>
      <c r="F17" s="110"/>
      <c r="G17" s="110"/>
      <c r="H17" s="112">
        <v>18864</v>
      </c>
      <c r="I17" s="111"/>
      <c r="J17" s="112">
        <v>16028</v>
      </c>
    </row>
    <row r="18" spans="1:10" s="20" customFormat="1" ht="18.75">
      <c r="A18" s="110"/>
      <c r="B18" s="110" t="s">
        <v>225</v>
      </c>
      <c r="C18" s="110"/>
      <c r="D18" s="110"/>
      <c r="E18" s="110"/>
      <c r="F18" s="110"/>
      <c r="G18" s="110"/>
      <c r="H18" s="112">
        <v>-115502</v>
      </c>
      <c r="I18" s="111"/>
      <c r="J18" s="112">
        <v>55428</v>
      </c>
    </row>
    <row r="19" spans="1:10" s="20" customFormat="1" ht="18.75">
      <c r="A19" s="110"/>
      <c r="B19" s="110" t="s">
        <v>226</v>
      </c>
      <c r="C19" s="110"/>
      <c r="D19" s="110"/>
      <c r="E19" s="110"/>
      <c r="F19" s="110"/>
      <c r="G19" s="110"/>
      <c r="H19" s="112">
        <v>-6567</v>
      </c>
      <c r="I19" s="111"/>
      <c r="J19" s="112">
        <v>-8886</v>
      </c>
    </row>
    <row r="20" spans="1:10" s="20" customFormat="1" ht="18.75">
      <c r="A20" s="110"/>
      <c r="B20" s="110" t="s">
        <v>227</v>
      </c>
      <c r="C20" s="110"/>
      <c r="D20" s="110"/>
      <c r="E20" s="110"/>
      <c r="F20" s="110"/>
      <c r="G20" s="110"/>
      <c r="H20" s="113">
        <v>-1557</v>
      </c>
      <c r="I20" s="111"/>
      <c r="J20" s="112">
        <v>-2657</v>
      </c>
    </row>
    <row r="21" spans="1:10" s="20" customFormat="1" ht="18.75">
      <c r="A21" s="110" t="s">
        <v>148</v>
      </c>
      <c r="B21" s="110"/>
      <c r="C21" s="110"/>
      <c r="D21" s="110"/>
      <c r="E21" s="110"/>
      <c r="F21" s="382"/>
      <c r="G21" s="110"/>
      <c r="H21" s="114">
        <f>SUM(H13:H20)</f>
        <v>-54429</v>
      </c>
      <c r="I21" s="112"/>
      <c r="J21" s="114">
        <f>SUM(J13:J20)</f>
        <v>103638</v>
      </c>
    </row>
    <row r="22" spans="1:10" s="20" customFormat="1" ht="18.75">
      <c r="A22" s="110"/>
      <c r="B22" s="110"/>
      <c r="C22" s="110"/>
      <c r="D22" s="110"/>
      <c r="E22" s="110"/>
      <c r="F22" s="110"/>
      <c r="G22" s="448"/>
      <c r="H22" s="112"/>
      <c r="I22" s="115"/>
      <c r="J22" s="115"/>
    </row>
    <row r="23" spans="1:10" s="20" customFormat="1" ht="18.75">
      <c r="A23" s="110"/>
      <c r="B23" s="110" t="s">
        <v>228</v>
      </c>
      <c r="C23" s="110"/>
      <c r="D23" s="110"/>
      <c r="E23" s="110"/>
      <c r="F23" s="110"/>
      <c r="G23" s="110"/>
      <c r="H23" s="112">
        <v>-37577</v>
      </c>
      <c r="I23" s="115"/>
      <c r="J23" s="112">
        <v>-43840</v>
      </c>
    </row>
    <row r="24" spans="1:10" s="20" customFormat="1" ht="18.75">
      <c r="A24" s="110"/>
      <c r="B24" s="110" t="s">
        <v>274</v>
      </c>
      <c r="C24" s="110"/>
      <c r="D24" s="110"/>
      <c r="E24" s="110"/>
      <c r="F24" s="110"/>
      <c r="G24" s="110"/>
      <c r="H24" s="112">
        <v>-3100</v>
      </c>
      <c r="I24" s="115"/>
      <c r="J24" s="112">
        <v>-3006</v>
      </c>
    </row>
    <row r="25" spans="1:10" s="20" customFormat="1" ht="18.75">
      <c r="A25" s="110"/>
      <c r="B25" s="110" t="s">
        <v>227</v>
      </c>
      <c r="C25" s="110"/>
      <c r="D25" s="110"/>
      <c r="E25" s="110"/>
      <c r="F25" s="110"/>
      <c r="G25" s="110"/>
      <c r="H25" s="112">
        <v>0</v>
      </c>
      <c r="I25" s="115"/>
      <c r="J25" s="112">
        <v>-636</v>
      </c>
    </row>
    <row r="26" spans="1:10" s="20" customFormat="1" ht="18.75">
      <c r="A26" s="110" t="s">
        <v>149</v>
      </c>
      <c r="B26" s="110"/>
      <c r="C26" s="110"/>
      <c r="D26" s="110"/>
      <c r="E26" s="110"/>
      <c r="F26" s="110"/>
      <c r="G26" s="110"/>
      <c r="H26" s="116">
        <f>SUM(H23:H25)</f>
        <v>-40677</v>
      </c>
      <c r="I26" s="117"/>
      <c r="J26" s="452">
        <f>SUM(J23:J25)</f>
        <v>-47482</v>
      </c>
    </row>
    <row r="27" spans="1:13" s="20" customFormat="1" ht="18.75">
      <c r="A27" s="110"/>
      <c r="B27" s="110"/>
      <c r="C27" s="110"/>
      <c r="D27" s="110"/>
      <c r="E27" s="110"/>
      <c r="F27" s="110"/>
      <c r="G27" s="110"/>
      <c r="H27" s="112"/>
      <c r="I27" s="117"/>
      <c r="J27" s="115"/>
      <c r="M27" s="453"/>
    </row>
    <row r="28" spans="1:10" ht="18.75">
      <c r="A28" s="110"/>
      <c r="B28" s="110"/>
      <c r="C28" s="110"/>
      <c r="D28" s="110"/>
      <c r="E28" s="110"/>
      <c r="F28" s="110"/>
      <c r="G28" s="110"/>
      <c r="H28" s="112"/>
      <c r="I28" s="117"/>
      <c r="J28" s="112"/>
    </row>
    <row r="29" spans="1:10" ht="18.75">
      <c r="A29" s="110"/>
      <c r="B29" s="110" t="s">
        <v>229</v>
      </c>
      <c r="C29" s="110"/>
      <c r="D29" s="110"/>
      <c r="E29" s="110"/>
      <c r="F29" s="110"/>
      <c r="G29" s="110"/>
      <c r="H29" s="112">
        <v>42176</v>
      </c>
      <c r="I29" s="118"/>
      <c r="J29" s="112">
        <v>-56857</v>
      </c>
    </row>
    <row r="30" spans="1:10" ht="18.75">
      <c r="A30" s="110"/>
      <c r="B30" s="110" t="s">
        <v>263</v>
      </c>
      <c r="C30" s="110"/>
      <c r="D30" s="110"/>
      <c r="E30" s="110"/>
      <c r="F30" s="110"/>
      <c r="G30" s="110"/>
      <c r="H30" s="112">
        <v>0</v>
      </c>
      <c r="I30" s="117"/>
      <c r="J30" s="112">
        <v>-6130</v>
      </c>
    </row>
    <row r="31" spans="1:10" ht="18.75">
      <c r="A31" s="110" t="s">
        <v>230</v>
      </c>
      <c r="B31" s="110"/>
      <c r="C31" s="110"/>
      <c r="D31" s="110"/>
      <c r="E31" s="110"/>
      <c r="F31" s="110"/>
      <c r="G31" s="110"/>
      <c r="H31" s="116">
        <f>SUM(H28:H30)</f>
        <v>42176</v>
      </c>
      <c r="I31" s="119"/>
      <c r="J31" s="116">
        <f>SUM(J28:J30)</f>
        <v>-62987</v>
      </c>
    </row>
    <row r="32" spans="1:13" ht="18.75">
      <c r="A32" s="110" t="s">
        <v>231</v>
      </c>
      <c r="B32" s="110"/>
      <c r="C32" s="110"/>
      <c r="D32" s="110"/>
      <c r="E32" s="110"/>
      <c r="F32" s="110"/>
      <c r="G32" s="110"/>
      <c r="H32" s="112">
        <f>SUM(H21+H26+H31)</f>
        <v>-52930</v>
      </c>
      <c r="I32" s="119"/>
      <c r="J32" s="112">
        <f>SUM(J21+J26+J31)</f>
        <v>-6831</v>
      </c>
      <c r="M32" s="259"/>
    </row>
    <row r="33" spans="1:10" ht="18.75">
      <c r="A33" s="110"/>
      <c r="B33" s="110"/>
      <c r="C33" s="110"/>
      <c r="D33" s="110"/>
      <c r="E33" s="110"/>
      <c r="F33" s="110"/>
      <c r="G33" s="110"/>
      <c r="H33" s="112"/>
      <c r="I33" s="119"/>
      <c r="J33" s="112"/>
    </row>
    <row r="34" spans="1:10" ht="18.75">
      <c r="A34" s="110"/>
      <c r="B34" s="110"/>
      <c r="C34" s="110"/>
      <c r="D34" s="110"/>
      <c r="E34" s="110"/>
      <c r="F34" s="110"/>
      <c r="G34" s="110"/>
      <c r="H34" s="112"/>
      <c r="I34" s="119"/>
      <c r="J34" s="112"/>
    </row>
    <row r="35" spans="1:10" ht="18.75">
      <c r="A35" s="110" t="s">
        <v>351</v>
      </c>
      <c r="B35" s="110"/>
      <c r="C35" s="110"/>
      <c r="D35" s="110"/>
      <c r="E35" s="110"/>
      <c r="F35" s="110"/>
      <c r="G35" s="110"/>
      <c r="H35" s="112">
        <v>253157</v>
      </c>
      <c r="I35" s="119"/>
      <c r="J35" s="112">
        <v>129363</v>
      </c>
    </row>
    <row r="36" spans="1:10" ht="18.75">
      <c r="A36" s="110"/>
      <c r="B36" s="110"/>
      <c r="C36" s="110"/>
      <c r="D36" s="110"/>
      <c r="E36" s="110"/>
      <c r="F36" s="110"/>
      <c r="G36" s="110"/>
      <c r="H36" s="112"/>
      <c r="I36" s="119"/>
      <c r="J36" s="112"/>
    </row>
    <row r="37" spans="1:10" ht="19.5" thickBot="1">
      <c r="A37" s="110" t="s">
        <v>350</v>
      </c>
      <c r="B37" s="110"/>
      <c r="C37" s="110"/>
      <c r="D37" s="110"/>
      <c r="E37" s="110"/>
      <c r="F37" s="110"/>
      <c r="G37" s="110"/>
      <c r="H37" s="120">
        <f>SUM(H32:H36)</f>
        <v>200227</v>
      </c>
      <c r="I37" s="119"/>
      <c r="J37" s="120">
        <f>SUM(J32:J36)</f>
        <v>122532</v>
      </c>
    </row>
    <row r="38" spans="1:10" ht="19.5" thickTop="1">
      <c r="A38" s="110"/>
      <c r="B38" s="110"/>
      <c r="C38" s="110"/>
      <c r="D38" s="110"/>
      <c r="E38" s="110"/>
      <c r="F38" s="110"/>
      <c r="G38" s="110"/>
      <c r="H38" s="121"/>
      <c r="I38" s="122"/>
      <c r="J38" s="121"/>
    </row>
    <row r="39" spans="1:10" ht="18.75">
      <c r="A39" s="110"/>
      <c r="B39" s="110"/>
      <c r="C39" s="110"/>
      <c r="D39" s="110"/>
      <c r="E39" s="110"/>
      <c r="F39" s="110"/>
      <c r="G39" s="110"/>
      <c r="H39" s="123"/>
      <c r="I39" s="123"/>
      <c r="J39" s="121"/>
    </row>
    <row r="40" spans="1:10" ht="12.75">
      <c r="A40" s="109"/>
      <c r="B40" s="109"/>
      <c r="C40" s="109"/>
      <c r="D40" s="109"/>
      <c r="E40" s="109"/>
      <c r="F40" s="109"/>
      <c r="G40" s="109"/>
      <c r="H40" s="124"/>
      <c r="I40" s="124"/>
      <c r="J40" s="109"/>
    </row>
    <row r="41" spans="1:10" ht="15.75">
      <c r="A41" s="125" t="s">
        <v>302</v>
      </c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5.75">
      <c r="A42" s="125" t="s">
        <v>203</v>
      </c>
      <c r="B42" s="109"/>
      <c r="C42" s="109"/>
      <c r="D42" s="109"/>
      <c r="E42" s="109"/>
      <c r="F42" s="109"/>
      <c r="G42" s="109"/>
      <c r="H42" s="109"/>
      <c r="I42" s="109"/>
      <c r="J42" s="10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Freddie Yap</cp:lastModifiedBy>
  <cp:lastPrinted>2014-08-20T09:07:49Z</cp:lastPrinted>
  <dcterms:created xsi:type="dcterms:W3CDTF">2005-06-25T00:58:02Z</dcterms:created>
  <dcterms:modified xsi:type="dcterms:W3CDTF">2014-08-21T08:22:31Z</dcterms:modified>
  <cp:category/>
  <cp:version/>
  <cp:contentType/>
  <cp:contentStatus/>
</cp:coreProperties>
</file>